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JCI-A - Interiér - Objekt A" sheetId="2" r:id="rId2"/>
    <sheet name="JCI-B - Interiér - Objekt B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'JCI-A - Interiér - Objekt A'!$C$116:$K$163</definedName>
    <definedName name="_xlnm.Print_Area" localSheetId="1">'JCI-A - Interiér - Objekt A'!$C$4:$J$76,'JCI-A - Interiér - Objekt A'!$C$104:$K$163</definedName>
    <definedName name="_xlnm.Print_Titles" localSheetId="1">'JCI-A - Interiér - Objekt A'!$116:$116</definedName>
    <definedName name="_xlnm._FilterDatabase" localSheetId="2" hidden="1">'JCI-B - Interiér - Objekt B'!$C$116:$K$153</definedName>
    <definedName name="_xlnm.Print_Area" localSheetId="2">'JCI-B - Interiér - Objekt B'!$C$4:$J$76,'JCI-B - Interiér - Objekt B'!$C$104:$K$153</definedName>
    <definedName name="_xlnm.Print_Titles" localSheetId="2">'JCI-B - Interiér - Objekt B'!$116:$116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F114"/>
  <c r="J113"/>
  <c r="F113"/>
  <c r="F111"/>
  <c r="E109"/>
  <c r="J92"/>
  <c r="F92"/>
  <c r="J91"/>
  <c r="F91"/>
  <c r="F89"/>
  <c r="E87"/>
  <c r="J12"/>
  <c r="J111"/>
  <c r="E7"/>
  <c r="E85"/>
  <c i="2" r="J37"/>
  <c r="J36"/>
  <c i="1" r="AY95"/>
  <c i="2" r="J35"/>
  <c i="1" r="AX95"/>
  <c i="2"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F114"/>
  <c r="J113"/>
  <c r="F113"/>
  <c r="F111"/>
  <c r="E109"/>
  <c r="J92"/>
  <c r="F92"/>
  <c r="J91"/>
  <c r="F91"/>
  <c r="F89"/>
  <c r="E87"/>
  <c r="J12"/>
  <c r="J89"/>
  <c r="E7"/>
  <c r="E85"/>
  <c i="1" r="L90"/>
  <c r="AM90"/>
  <c r="AM89"/>
  <c r="L89"/>
  <c r="AM87"/>
  <c r="L87"/>
  <c r="L85"/>
  <c r="L84"/>
  <c i="2" r="BK154"/>
  <c r="J162"/>
  <c r="J156"/>
  <c r="J144"/>
  <c r="BK142"/>
  <c r="J138"/>
  <c r="BK134"/>
  <c r="BK129"/>
  <c r="J120"/>
  <c r="J134"/>
  <c r="J123"/>
  <c r="J119"/>
  <c r="J152"/>
  <c i="3" r="BK125"/>
  <c r="BK148"/>
  <c r="J132"/>
  <c r="J151"/>
  <c r="BK139"/>
  <c r="J124"/>
  <c r="J136"/>
  <c r="J153"/>
  <c r="BK141"/>
  <c r="J122"/>
  <c r="J133"/>
  <c r="BK123"/>
  <c i="2" r="J127"/>
  <c r="BK152"/>
  <c r="BK139"/>
  <c r="J137"/>
  <c r="BK131"/>
  <c r="BK124"/>
  <c r="J136"/>
  <c r="BK132"/>
  <c r="J129"/>
  <c r="J158"/>
  <c r="BK146"/>
  <c r="BK141"/>
  <c i="3" r="BK119"/>
  <c r="BK144"/>
  <c r="BK126"/>
  <c r="BK147"/>
  <c r="BK127"/>
  <c r="BK137"/>
  <c r="J119"/>
  <c r="BK140"/>
  <c r="BK120"/>
  <c r="BK138"/>
  <c r="J121"/>
  <c i="2" r="BK163"/>
  <c r="J122"/>
  <c r="BK158"/>
  <c r="J146"/>
  <c r="J141"/>
  <c r="BK136"/>
  <c r="BK130"/>
  <c r="BK122"/>
  <c r="J133"/>
  <c r="J124"/>
  <c r="BK123"/>
  <c r="BK150"/>
  <c r="J143"/>
  <c i="1" r="AS94"/>
  <c i="3" r="J137"/>
  <c r="BK124"/>
  <c r="BK146"/>
  <c r="BK151"/>
  <c r="J148"/>
  <c r="J125"/>
  <c r="J145"/>
  <c r="BK134"/>
  <c r="J129"/>
  <c r="J141"/>
  <c r="J127"/>
  <c i="2" r="J126"/>
  <c r="BK159"/>
  <c r="BK162"/>
  <c r="BK143"/>
  <c r="BK138"/>
  <c r="BK135"/>
  <c r="BK127"/>
  <c r="J121"/>
  <c r="J135"/>
  <c r="J131"/>
  <c r="BK121"/>
  <c r="J159"/>
  <c r="J150"/>
  <c r="BK144"/>
  <c i="3" r="J123"/>
  <c r="J152"/>
  <c r="J142"/>
  <c r="BK130"/>
  <c r="BK136"/>
  <c r="BK153"/>
  <c r="J150"/>
  <c r="J140"/>
  <c r="J135"/>
  <c r="J144"/>
  <c r="BK132"/>
  <c r="BK143"/>
  <c r="J130"/>
  <c r="J120"/>
  <c i="2" r="J163"/>
  <c r="J161"/>
  <c r="BK156"/>
  <c r="BK161"/>
  <c r="J139"/>
  <c r="BK137"/>
  <c r="BK133"/>
  <c r="BK126"/>
  <c r="J154"/>
  <c r="J130"/>
  <c r="BK120"/>
  <c r="BK119"/>
  <c r="J148"/>
  <c r="J142"/>
  <c i="3" r="BK122"/>
  <c r="J146"/>
  <c r="BK135"/>
  <c r="BK121"/>
  <c r="BK145"/>
  <c r="J126"/>
  <c r="BK142"/>
  <c r="J131"/>
  <c r="BK152"/>
  <c r="J138"/>
  <c r="BK128"/>
  <c r="J139"/>
  <c i="2" r="J132"/>
  <c r="BK160"/>
  <c r="J160"/>
  <c r="BK148"/>
  <c i="3" r="J149"/>
  <c r="J134"/>
  <c r="BK150"/>
  <c r="BK133"/>
  <c r="J147"/>
  <c r="J128"/>
  <c r="J143"/>
  <c r="BK131"/>
  <c r="BK149"/>
  <c r="BK129"/>
  <c i="2" l="1" r="T118"/>
  <c r="T117"/>
  <c r="BK118"/>
  <c r="J118"/>
  <c r="J97"/>
  <c i="3" r="BK118"/>
  <c r="BK117"/>
  <c r="J117"/>
  <c r="J96"/>
  <c r="P118"/>
  <c r="P117"/>
  <c i="1" r="AU96"/>
  <c i="2" r="P118"/>
  <c r="P117"/>
  <c i="1" r="AU95"/>
  <c i="3" r="R118"/>
  <c r="R117"/>
  <c i="2" r="R118"/>
  <c r="R117"/>
  <c i="3" r="T118"/>
  <c r="T117"/>
  <c i="2" r="BK117"/>
  <c r="J117"/>
  <c i="3" r="BF132"/>
  <c r="BF137"/>
  <c r="BF148"/>
  <c r="J89"/>
  <c r="BF119"/>
  <c r="BF124"/>
  <c r="BF127"/>
  <c r="BF133"/>
  <c r="BF136"/>
  <c r="BF140"/>
  <c r="BF143"/>
  <c r="BF153"/>
  <c r="E107"/>
  <c r="BF129"/>
  <c r="BF130"/>
  <c r="BF135"/>
  <c r="BF139"/>
  <c r="BF145"/>
  <c r="BF146"/>
  <c r="BF149"/>
  <c r="BF150"/>
  <c r="BF152"/>
  <c r="BF122"/>
  <c r="BF123"/>
  <c r="BF138"/>
  <c r="BF142"/>
  <c r="BF144"/>
  <c r="BF151"/>
  <c r="BF120"/>
  <c r="BF125"/>
  <c r="BF128"/>
  <c r="BF131"/>
  <c r="BF134"/>
  <c r="BF141"/>
  <c r="BF147"/>
  <c r="BF121"/>
  <c r="BF126"/>
  <c i="2" r="BF144"/>
  <c r="BF148"/>
  <c r="BF150"/>
  <c r="BF163"/>
  <c r="BF121"/>
  <c r="BF146"/>
  <c r="BF152"/>
  <c r="BF158"/>
  <c r="BF161"/>
  <c r="BF162"/>
  <c r="E107"/>
  <c r="J111"/>
  <c r="BF123"/>
  <c r="BF124"/>
  <c r="BF126"/>
  <c r="BF130"/>
  <c r="BF132"/>
  <c r="BF120"/>
  <c r="BF122"/>
  <c r="BF127"/>
  <c r="BF129"/>
  <c r="BF134"/>
  <c r="BF135"/>
  <c r="BF136"/>
  <c r="BF137"/>
  <c r="BF138"/>
  <c r="BF139"/>
  <c r="BF141"/>
  <c r="BF142"/>
  <c r="BF143"/>
  <c r="BF154"/>
  <c r="BF156"/>
  <c r="BF159"/>
  <c r="BF160"/>
  <c r="BF119"/>
  <c r="BF131"/>
  <c r="BF133"/>
  <c r="J33"/>
  <c i="1" r="AV95"/>
  <c i="2" r="F37"/>
  <c i="1" r="BD95"/>
  <c i="2" r="F35"/>
  <c i="1" r="BB95"/>
  <c i="3" r="J33"/>
  <c i="1" r="AV96"/>
  <c i="2" r="J30"/>
  <c i="3" r="F33"/>
  <c i="1" r="AZ96"/>
  <c i="3" r="F36"/>
  <c i="1" r="BC96"/>
  <c i="3" r="F35"/>
  <c i="1" r="BB96"/>
  <c i="2" r="F33"/>
  <c i="1" r="AZ95"/>
  <c i="3" r="F37"/>
  <c i="1" r="BD96"/>
  <c i="2" r="F36"/>
  <c i="1" r="BC95"/>
  <c i="3" l="1" r="J118"/>
  <c r="J97"/>
  <c i="1" r="AG95"/>
  <c i="2" r="J96"/>
  <c r="J34"/>
  <c i="1" r="AW95"/>
  <c r="AT95"/>
  <c r="AN95"/>
  <c i="3" r="J30"/>
  <c i="1" r="AG96"/>
  <c r="AG94"/>
  <c r="AK26"/>
  <c i="2" r="F34"/>
  <c i="1" r="BA95"/>
  <c r="BD94"/>
  <c r="W33"/>
  <c r="AZ94"/>
  <c r="AV94"/>
  <c r="AK29"/>
  <c r="BC94"/>
  <c r="AY94"/>
  <c r="BB94"/>
  <c r="W31"/>
  <c r="AU94"/>
  <c i="3" r="J34"/>
  <c i="1" r="AW96"/>
  <c r="AT96"/>
  <c r="AN96"/>
  <c i="3" r="F34"/>
  <c i="1" r="BA96"/>
  <c i="3" l="1" r="J39"/>
  <c i="2" r="J39"/>
  <c i="1" r="AX94"/>
  <c r="W29"/>
  <c r="BA94"/>
  <c r="AW94"/>
  <c r="AK30"/>
  <c r="AK35"/>
  <c r="W32"/>
  <c l="1" r="W30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<sst xmlns="http://schemas.openxmlformats.org/spreadsheetml/2006/main">
  <si>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</si>
  <si>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</si>
  <si>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</si>
  <si>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</si>
  <si>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{e06ca3eb-369f-4452-a632-bbf8947af59b}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</si>
  <si>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</si>
  <si>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</si>
  <si>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</si>
  <si>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</si>
  <si>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</si>
  <si>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</si>
  <si>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</si>
  <si>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</si>
  <si>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JICINI</t>
  </si>
  <si>
    <t>Stavba:</t>
  </si>
  <si>
    <t>Komunitní sociální služby DOZP - interiér</t>
  </si>
  <si>
    <t>KSO:</t>
  </si>
  <si>
    <t>CC-CZ:</t>
  </si>
  <si>
    <t>Místo:</t>
  </si>
  <si>
    <t>Jičín parc. č.1628</t>
  </si>
  <si>
    <t>Datum:</t>
  </si>
  <si>
    <t>23. 10. 2021</t>
  </si>
  <si>
    <t>Zadavatel:</t>
  </si>
  <si>
    <t>IČ:</t>
  </si>
  <si>
    <t>Královéhradecký kraj</t>
  </si>
  <si>
    <t>DIČ:</t>
  </si>
  <si>
    <t>Zhotovitel:</t>
  </si>
  <si>
    <t>bude určen ve výběrovém řízení</t>
  </si>
  <si>
    <t>Projektant:</t>
  </si>
  <si>
    <t>Ing.arch. Kušnierik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</si>
  <si>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</si>
  <si>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</si>
  <si>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</si>
  <si>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</si>
  <si>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</si>
  <si>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</si>
  <si>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</si>
  <si>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</si>
  <si>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</si>
  <si>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</si>
  <si>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</si>
  <si>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</si>
  <si>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</si>
  <si>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</si>
  <si>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</si>
  <si>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</si>
  <si>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</si>
  <si>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</si>
  <si>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</si>
  <si>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</si>
  <si>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</si>
  <si>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</si>
  <si>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</si>
  <si>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</si>
  <si>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</si>
  <si>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</si>
  <si>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</si>
  <si>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</si>
  <si>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</si>
  <si>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</si>
  <si>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</si>
  <si>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</si>
  <si>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</si>
  <si>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</si>
  <si>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</si>
  <si>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</si>
  <si>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</si>
  <si>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</si>
  <si>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</si>
  <si>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</si>
  <si>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</si>
  <si>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</si>
  <si>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</si>
  <si>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</si>
  <si>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</si>
  <si>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</si>
  <si>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</si>
  <si>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</si>
  <si>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</si>
  <si>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JCI-A</t>
  </si>
  <si>
    <t>Interiér - Objekt A</t>
  </si>
  <si>
    <t>STA</t>
  </si>
  <si>
    <t>1</t>
  </si>
  <si>
    <t>{28306c0b-cd66-4f76-b419-4ac30b2b9cb2}</t>
  </si>
  <si>
    <t>JCI-B</t>
  </si>
  <si>
    <t>Interiér - Objekt B</t>
  </si>
  <si>
    <t>{4de36a99-363e-4572-9972-8ba5f7956182}</t>
  </si>
  <si>
    <t>KRYCÍ LIST SOUPISU PRACÍ</t>
  </si>
  <si>
    <t>Objekt:</t>
  </si>
  <si>
    <t>JCI-A - Interiér - Objekt A</t>
  </si>
  <si>
    <t>REKAPITULACE ČLENĚNÍ SOUPISU PRACÍ</t>
  </si>
  <si>
    <t>Kód dílu - Popis</t>
  </si>
  <si>
    <t>Cena celkem [CZK]</t>
  </si>
  <si>
    <t>Náklady ze soupisu prací</t>
  </si>
  <si>
    <t>-1</t>
  </si>
  <si>
    <t>797 - Interier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</si>
  <si>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</si>
  <si>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</si>
  <si>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</si>
  <si>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</si>
  <si>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</si>
  <si>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</si>
  <si>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</si>
  <si>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</si>
  <si>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</si>
  <si>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</si>
  <si>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</si>
  <si>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</si>
  <si>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</si>
  <si>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797</t>
  </si>
  <si>
    <t>Interier</t>
  </si>
  <si>
    <t>2</t>
  </si>
  <si>
    <t>ROZPOCET</t>
  </si>
  <si>
    <t>K</t>
  </si>
  <si>
    <t>797002</t>
  </si>
  <si>
    <t>Postel polohovatelná 219/102,5cm nosnost 200kg</t>
  </si>
  <si>
    <t>ks</t>
  </si>
  <si>
    <t>16</t>
  </si>
  <si>
    <t>-1077869045</t>
  </si>
  <si>
    <t>797003</t>
  </si>
  <si>
    <t xml:space="preserve">Křeslo čalouněné </t>
  </si>
  <si>
    <t>197666660</t>
  </si>
  <si>
    <t>3</t>
  </si>
  <si>
    <t>797004</t>
  </si>
  <si>
    <t xml:space="preserve">Televize Smart </t>
  </si>
  <si>
    <t>1187650184</t>
  </si>
  <si>
    <t>4</t>
  </si>
  <si>
    <t>797005</t>
  </si>
  <si>
    <t>Držák Vesa pro TV a monitor</t>
  </si>
  <si>
    <t>1680651309</t>
  </si>
  <si>
    <t>5</t>
  </si>
  <si>
    <t>797006</t>
  </si>
  <si>
    <t xml:space="preserve">Židle univerzální nosnost 110kg dřřevoplast </t>
  </si>
  <si>
    <t>-494073979</t>
  </si>
  <si>
    <t>6</t>
  </si>
  <si>
    <t>797007</t>
  </si>
  <si>
    <t xml:space="preserve">Masážní lehátko nosnost 200 kg </t>
  </si>
  <si>
    <t>-332400690</t>
  </si>
  <si>
    <t>VV</t>
  </si>
  <si>
    <t xml:space="preserve">"schema N06"  1</t>
  </si>
  <si>
    <t>7</t>
  </si>
  <si>
    <t>797008</t>
  </si>
  <si>
    <t>Pomocná stolička koupelnová rám hliník</t>
  </si>
  <si>
    <t>63149115</t>
  </si>
  <si>
    <t>8</t>
  </si>
  <si>
    <t>797009</t>
  </si>
  <si>
    <t xml:space="preserve">Parní pračka s předním plněním obsah 9kg  rozměry 60/85/56,5cm</t>
  </si>
  <si>
    <t>1435573300</t>
  </si>
  <si>
    <t xml:space="preserve">"schema N08"  3</t>
  </si>
  <si>
    <t>9</t>
  </si>
  <si>
    <t>797010</t>
  </si>
  <si>
    <t xml:space="preserve">Sušička prádla  85/60/69cm váha 56kg </t>
  </si>
  <si>
    <t>kus</t>
  </si>
  <si>
    <t>414375656</t>
  </si>
  <si>
    <t>10</t>
  </si>
  <si>
    <t>797011</t>
  </si>
  <si>
    <t>Fyzioterapeutické lehátko 195/100cm zátěž 180kg</t>
  </si>
  <si>
    <t>316458545</t>
  </si>
  <si>
    <t>11</t>
  </si>
  <si>
    <t>797012</t>
  </si>
  <si>
    <t xml:space="preserve">D+M osobní jeřáb nosnost 140 kg </t>
  </si>
  <si>
    <t>-2029774453</t>
  </si>
  <si>
    <t>12</t>
  </si>
  <si>
    <t>797013</t>
  </si>
  <si>
    <t>Varná deska dvouplotýnková indukční 290/520mm černá</t>
  </si>
  <si>
    <t>1130129200</t>
  </si>
  <si>
    <t>13</t>
  </si>
  <si>
    <t>797014</t>
  </si>
  <si>
    <t>Pečící trouba objem 57l</t>
  </si>
  <si>
    <t>1516304486</t>
  </si>
  <si>
    <t>14</t>
  </si>
  <si>
    <t>797015</t>
  </si>
  <si>
    <t xml:space="preserve">Mikrovlnná truba 32/52/44cm </t>
  </si>
  <si>
    <t>1795027376</t>
  </si>
  <si>
    <t>797016</t>
  </si>
  <si>
    <t xml:space="preserve">Myčka vestavná 60cm rozměry 81,5/60/55cm </t>
  </si>
  <si>
    <t>-369935939</t>
  </si>
  <si>
    <t>797017</t>
  </si>
  <si>
    <t>Chladnička velká bez mrazáku objem 396 l 185/60/66,5cm</t>
  </si>
  <si>
    <t>2031038128</t>
  </si>
  <si>
    <t>17</t>
  </si>
  <si>
    <t>797018</t>
  </si>
  <si>
    <t>Chladnička malá objem 110l vč mrazáku 14l 87/56/55cm</t>
  </si>
  <si>
    <t>2002239719</t>
  </si>
  <si>
    <t>18</t>
  </si>
  <si>
    <t>797019</t>
  </si>
  <si>
    <t>Chladnička kombinovaná objem ledničky 339l,objem mrazáku 89l 186/75/63cm</t>
  </si>
  <si>
    <t>-764309318</t>
  </si>
  <si>
    <t>19</t>
  </si>
  <si>
    <t>797020</t>
  </si>
  <si>
    <t xml:space="preserve">dtto,avšak kombinovaná 600mm  objem 271+95l </t>
  </si>
  <si>
    <t>-1857721659</t>
  </si>
  <si>
    <t xml:space="preserve">"schema N19"  1</t>
  </si>
  <si>
    <t>20</t>
  </si>
  <si>
    <t>797021</t>
  </si>
  <si>
    <t>Nádoba na odpad dvojitá objem 60 l</t>
  </si>
  <si>
    <t>2141962695</t>
  </si>
  <si>
    <t>797022</t>
  </si>
  <si>
    <t>dtto,avšak trojitá objem 162 l hmotnost 7,3kg</t>
  </si>
  <si>
    <t>-1332826485</t>
  </si>
  <si>
    <t>22</t>
  </si>
  <si>
    <t>797023</t>
  </si>
  <si>
    <t xml:space="preserve">Židle kancelářská </t>
  </si>
  <si>
    <t>1012742766</t>
  </si>
  <si>
    <t>23</t>
  </si>
  <si>
    <t>797024</t>
  </si>
  <si>
    <t xml:space="preserve">Židle vyšetřovna chrom a čalounění </t>
  </si>
  <si>
    <t>-544635797</t>
  </si>
  <si>
    <t xml:space="preserve">"schema N23"  1</t>
  </si>
  <si>
    <t>24</t>
  </si>
  <si>
    <t>797025</t>
  </si>
  <si>
    <t xml:space="preserve">Zvedací vana s bočním vstupem celotělová </t>
  </si>
  <si>
    <t>-210703321</t>
  </si>
  <si>
    <t>"schema N24" 1</t>
  </si>
  <si>
    <t>25</t>
  </si>
  <si>
    <t>797026</t>
  </si>
  <si>
    <t xml:space="preserve">Pedikéřské křeslo </t>
  </si>
  <si>
    <t>796258878</t>
  </si>
  <si>
    <t>"schema N26" 1</t>
  </si>
  <si>
    <t>26</t>
  </si>
  <si>
    <t>797027</t>
  </si>
  <si>
    <t xml:space="preserve">Pračka profesionální kapacita 10kg </t>
  </si>
  <si>
    <t>-1326447767</t>
  </si>
  <si>
    <t xml:space="preserve">"schema N27"  1</t>
  </si>
  <si>
    <t>27</t>
  </si>
  <si>
    <t>797028</t>
  </si>
  <si>
    <t xml:space="preserve">Sušička profesionální  max. náplň 10 kg</t>
  </si>
  <si>
    <t>-762932083</t>
  </si>
  <si>
    <t xml:space="preserve">"schema N28"  1</t>
  </si>
  <si>
    <t>28</t>
  </si>
  <si>
    <t>797029</t>
  </si>
  <si>
    <t xml:space="preserve">Myčka profesionální </t>
  </si>
  <si>
    <t>781026244</t>
  </si>
  <si>
    <t xml:space="preserve">"schema N29"  1</t>
  </si>
  <si>
    <t>29</t>
  </si>
  <si>
    <t>797030</t>
  </si>
  <si>
    <t>Křeslo obývák počet míst 2</t>
  </si>
  <si>
    <t>-1367104293</t>
  </si>
  <si>
    <t xml:space="preserve">"schema N31"  14</t>
  </si>
  <si>
    <t>30</t>
  </si>
  <si>
    <t>797031</t>
  </si>
  <si>
    <t xml:space="preserve">Sedačka obývák počet míst  2</t>
  </si>
  <si>
    <t>1705910000</t>
  </si>
  <si>
    <t>31</t>
  </si>
  <si>
    <t>797032</t>
  </si>
  <si>
    <t>Konferenční stolek obývák půdorys 48/48cm</t>
  </si>
  <si>
    <t>-2083915077</t>
  </si>
  <si>
    <t>32</t>
  </si>
  <si>
    <t>797033</t>
  </si>
  <si>
    <t>dtto,avšak půdorys 144/48cm</t>
  </si>
  <si>
    <t>1676876893</t>
  </si>
  <si>
    <t>33</t>
  </si>
  <si>
    <t>797034</t>
  </si>
  <si>
    <t>Stůl jídelní velký 180/80m</t>
  </si>
  <si>
    <t>-656566291</t>
  </si>
  <si>
    <t>34</t>
  </si>
  <si>
    <t>797035</t>
  </si>
  <si>
    <t>dtto,avšak malý 120/80cm</t>
  </si>
  <si>
    <t>-83424813</t>
  </si>
  <si>
    <t>35</t>
  </si>
  <si>
    <t>797036</t>
  </si>
  <si>
    <t xml:space="preserve">Příborník DTD s melaminem </t>
  </si>
  <si>
    <t>-1943141020</t>
  </si>
  <si>
    <t>JCI-B - Interiér - Objekt B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</si>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</sst>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24</v>
      </c>
      <c r="AK11" s="25" t="s">
        <v>25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26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27</v>
      </c>
      <c r="AK14" s="25" t="s">
        <v>25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28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29</v>
      </c>
      <c r="AK17" s="25" t="s">
        <v>25</v>
      </c>
      <c r="AN17" s="22" t="s">
        <v>1</v>
      </c>
      <c r="AR17" s="18"/>
      <c r="BS17" s="15" t="s">
        <v>30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31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32</v>
      </c>
      <c r="AK20" s="25" t="s">
        <v>25</v>
      </c>
      <c r="AN20" s="22" t="s">
        <v>1</v>
      </c>
      <c r="AR20" s="18"/>
      <c r="BS20" s="15" t="s">
        <v>30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33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1990960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35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36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37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38</v>
      </c>
      <c r="E29" s="3"/>
      <c r="F29" s="25" t="s">
        <v>39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0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40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1990960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298644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41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42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43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41" t="s">
        <v>46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2289604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49</v>
      </c>
      <c r="AI60" s="31"/>
      <c r="AJ60" s="31"/>
      <c r="AK60" s="31"/>
      <c r="AL60" s="31"/>
      <c r="AM60" s="47" t="s">
        <v>50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49</v>
      </c>
      <c r="AI75" s="31"/>
      <c r="AJ75" s="31"/>
      <c r="AK75" s="31"/>
      <c r="AL75" s="31"/>
      <c r="AM75" s="47" t="s">
        <v>50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JICINI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Komunitní sociální služby DOZP - interiér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>Jičín parc. č.1628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23. 10. 2021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Královéhradecký kraj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28</v>
      </c>
      <c r="AJ89" s="28"/>
      <c r="AK89" s="28"/>
      <c r="AL89" s="28"/>
      <c r="AM89" s="59" t="str">
        <f>IF(E17="","",E17)</f>
        <v>Ing.arch. Kušnierik</v>
      </c>
      <c r="AN89" s="4"/>
      <c r="AO89" s="4"/>
      <c r="AP89" s="4"/>
      <c r="AQ89" s="28"/>
      <c r="AR89" s="29"/>
      <c r="AS89" s="60" t="s">
        <v>54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bude určen ve výběrovém řízení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31</v>
      </c>
      <c r="AJ90" s="28"/>
      <c r="AK90" s="28"/>
      <c r="AL90" s="28"/>
      <c r="AM90" s="59" t="str">
        <f>IF(E20="","",E20)</f>
        <v>Ing.Pavel Michálek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55</v>
      </c>
      <c r="D92" s="69"/>
      <c r="E92" s="69"/>
      <c r="F92" s="69"/>
      <c r="G92" s="69"/>
      <c r="H92" s="70"/>
      <c r="I92" s="71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57</v>
      </c>
      <c r="AH92" s="69"/>
      <c r="AI92" s="69"/>
      <c r="AJ92" s="69"/>
      <c r="AK92" s="69"/>
      <c r="AL92" s="69"/>
      <c r="AM92" s="69"/>
      <c r="AN92" s="71" t="s">
        <v>58</v>
      </c>
      <c r="AO92" s="69"/>
      <c r="AP92" s="73"/>
      <c r="AQ92" s="74" t="s">
        <v>59</v>
      </c>
      <c r="AR92" s="2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ROUND(SUM(AG95:AG96),2)</f>
        <v>1990960</v>
      </c>
      <c r="AH94" s="84"/>
      <c r="AI94" s="84"/>
      <c r="AJ94" s="84"/>
      <c r="AK94" s="84"/>
      <c r="AL94" s="84"/>
      <c r="AM94" s="84"/>
      <c r="AN94" s="85">
        <f>SUM(AG94,AT94)</f>
        <v>2289604</v>
      </c>
      <c r="AO94" s="85"/>
      <c r="AP94" s="85"/>
      <c r="AQ94" s="86" t="s">
        <v>1</v>
      </c>
      <c r="AR94" s="81"/>
      <c r="AS94" s="87">
        <f>ROUND(SUM(AS95:AS96),2)</f>
        <v>0</v>
      </c>
      <c r="AT94" s="88">
        <f>ROUND(SUM(AV94:AW94),2)</f>
        <v>298644</v>
      </c>
      <c r="AU94" s="89">
        <f>ROUND(SUM(AU95:AU96),5)</f>
        <v>0</v>
      </c>
      <c r="AV94" s="88">
        <f>ROUND(AZ94*L29,2)</f>
        <v>0</v>
      </c>
      <c r="AW94" s="88">
        <f>ROUND(BA94*L30,2)</f>
        <v>298644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1990960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E94" s="6"/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4</v>
      </c>
      <c r="BX94" s="91" t="s">
        <v>77</v>
      </c>
      <c r="CL94" s="91" t="s">
        <v>1</v>
      </c>
    </row>
    <row r="95" s="7" customFormat="1" ht="16.5" customHeight="1">
      <c r="A95" s="93" t="s">
        <v>78</v>
      </c>
      <c r="B95" s="94"/>
      <c r="C95" s="95"/>
      <c r="D95" s="96" t="s">
        <v>79</v>
      </c>
      <c r="E95" s="96"/>
      <c r="F95" s="96"/>
      <c r="G95" s="96"/>
      <c r="H95" s="96"/>
      <c r="I95" s="97"/>
      <c r="J95" s="96" t="s">
        <v>80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'JCI-A - Interiér - Objekt A'!J30</f>
        <v>1125480</v>
      </c>
      <c r="AH95" s="97"/>
      <c r="AI95" s="97"/>
      <c r="AJ95" s="97"/>
      <c r="AK95" s="97"/>
      <c r="AL95" s="97"/>
      <c r="AM95" s="97"/>
      <c r="AN95" s="98">
        <f>SUM(AG95,AT95)</f>
        <v>1294302</v>
      </c>
      <c r="AO95" s="97"/>
      <c r="AP95" s="97"/>
      <c r="AQ95" s="99" t="s">
        <v>81</v>
      </c>
      <c r="AR95" s="94"/>
      <c r="AS95" s="100">
        <v>0</v>
      </c>
      <c r="AT95" s="101">
        <f>ROUND(SUM(AV95:AW95),2)</f>
        <v>168822</v>
      </c>
      <c r="AU95" s="102">
        <f>'JCI-A - Interiér - Objekt A'!P117</f>
        <v>0</v>
      </c>
      <c r="AV95" s="101">
        <f>'JCI-A - Interiér - Objekt A'!J33</f>
        <v>0</v>
      </c>
      <c r="AW95" s="101">
        <f>'JCI-A - Interiér - Objekt A'!J34</f>
        <v>168822</v>
      </c>
      <c r="AX95" s="101">
        <f>'JCI-A - Interiér - Objekt A'!J35</f>
        <v>0</v>
      </c>
      <c r="AY95" s="101">
        <f>'JCI-A - Interiér - Objekt A'!J36</f>
        <v>0</v>
      </c>
      <c r="AZ95" s="101">
        <f>'JCI-A - Interiér - Objekt A'!F33</f>
        <v>0</v>
      </c>
      <c r="BA95" s="101">
        <f>'JCI-A - Interiér - Objekt A'!F34</f>
        <v>1125480</v>
      </c>
      <c r="BB95" s="101">
        <f>'JCI-A - Interiér - Objekt A'!F35</f>
        <v>0</v>
      </c>
      <c r="BC95" s="101">
        <f>'JCI-A - Interiér - Objekt A'!F36</f>
        <v>0</v>
      </c>
      <c r="BD95" s="103">
        <f>'JCI-A - Interiér - Objekt A'!F37</f>
        <v>0</v>
      </c>
      <c r="BE95" s="7"/>
      <c r="BT95" s="104" t="s">
        <v>82</v>
      </c>
      <c r="BV95" s="104" t="s">
        <v>76</v>
      </c>
      <c r="BW95" s="104" t="s">
        <v>83</v>
      </c>
      <c r="BX95" s="104" t="s">
        <v>4</v>
      </c>
      <c r="CL95" s="104" t="s">
        <v>1</v>
      </c>
      <c r="CM95" s="104" t="s">
        <v>82</v>
      </c>
    </row>
    <row r="96" s="7" customFormat="1" ht="16.5" customHeight="1">
      <c r="A96" s="93" t="s">
        <v>78</v>
      </c>
      <c r="B96" s="94"/>
      <c r="C96" s="95"/>
      <c r="D96" s="96" t="s">
        <v>84</v>
      </c>
      <c r="E96" s="96"/>
      <c r="F96" s="96"/>
      <c r="G96" s="96"/>
      <c r="H96" s="96"/>
      <c r="I96" s="97"/>
      <c r="J96" s="96" t="s">
        <v>85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'JCI-B - Interiér - Objekt B'!J30</f>
        <v>865480</v>
      </c>
      <c r="AH96" s="97"/>
      <c r="AI96" s="97"/>
      <c r="AJ96" s="97"/>
      <c r="AK96" s="97"/>
      <c r="AL96" s="97"/>
      <c r="AM96" s="97"/>
      <c r="AN96" s="98">
        <f>SUM(AG96,AT96)</f>
        <v>995302</v>
      </c>
      <c r="AO96" s="97"/>
      <c r="AP96" s="97"/>
      <c r="AQ96" s="99" t="s">
        <v>81</v>
      </c>
      <c r="AR96" s="94"/>
      <c r="AS96" s="105">
        <v>0</v>
      </c>
      <c r="AT96" s="106">
        <f>ROUND(SUM(AV96:AW96),2)</f>
        <v>129822</v>
      </c>
      <c r="AU96" s="107">
        <f>'JCI-B - Interiér - Objekt B'!P117</f>
        <v>0</v>
      </c>
      <c r="AV96" s="106">
        <f>'JCI-B - Interiér - Objekt B'!J33</f>
        <v>0</v>
      </c>
      <c r="AW96" s="106">
        <f>'JCI-B - Interiér - Objekt B'!J34</f>
        <v>129822</v>
      </c>
      <c r="AX96" s="106">
        <f>'JCI-B - Interiér - Objekt B'!J35</f>
        <v>0</v>
      </c>
      <c r="AY96" s="106">
        <f>'JCI-B - Interiér - Objekt B'!J36</f>
        <v>0</v>
      </c>
      <c r="AZ96" s="106">
        <f>'JCI-B - Interiér - Objekt B'!F33</f>
        <v>0</v>
      </c>
      <c r="BA96" s="106">
        <f>'JCI-B - Interiér - Objekt B'!F34</f>
        <v>865480</v>
      </c>
      <c r="BB96" s="106">
        <f>'JCI-B - Interiér - Objekt B'!F35</f>
        <v>0</v>
      </c>
      <c r="BC96" s="106">
        <f>'JCI-B - Interiér - Objekt B'!F36</f>
        <v>0</v>
      </c>
      <c r="BD96" s="108">
        <f>'JCI-B - Interiér - Objekt B'!F37</f>
        <v>0</v>
      </c>
      <c r="BE96" s="7"/>
      <c r="BT96" s="104" t="s">
        <v>82</v>
      </c>
      <c r="BV96" s="104" t="s">
        <v>76</v>
      </c>
      <c r="BW96" s="104" t="s">
        <v>86</v>
      </c>
      <c r="BX96" s="104" t="s">
        <v>4</v>
      </c>
      <c r="CL96" s="104" t="s">
        <v>1</v>
      </c>
      <c r="CM96" s="104" t="s">
        <v>82</v>
      </c>
    </row>
    <row r="9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="2" customFormat="1" ht="6.96" customHeight="1">
      <c r="A98" s="28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JCI-A - Interiér - Objekt A'!C2" display="/"/>
    <hyperlink ref="A96" location="'JCI-B - Interiér - Objekt B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11" t="str">
        <f>'Rekapitulace stavby'!K6</f>
        <v>Komunitní sociální služby DOZP - interiér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23. 10. 2021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">
        <v>1</v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24</v>
      </c>
      <c r="F15" s="28"/>
      <c r="G15" s="28"/>
      <c r="H15" s="28"/>
      <c r="I15" s="25" t="s">
        <v>25</v>
      </c>
      <c r="J15" s="22" t="s">
        <v>1</v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">
        <v>1</v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">
        <v>27</v>
      </c>
      <c r="F18" s="28"/>
      <c r="G18" s="28"/>
      <c r="H18" s="28"/>
      <c r="I18" s="25" t="s">
        <v>25</v>
      </c>
      <c r="J18" s="22" t="s">
        <v>1</v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28</v>
      </c>
      <c r="E20" s="28"/>
      <c r="F20" s="28"/>
      <c r="G20" s="28"/>
      <c r="H20" s="28"/>
      <c r="I20" s="25" t="s">
        <v>23</v>
      </c>
      <c r="J20" s="22" t="s">
        <v>1</v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29</v>
      </c>
      <c r="F21" s="28"/>
      <c r="G21" s="28"/>
      <c r="H21" s="28"/>
      <c r="I21" s="25" t="s">
        <v>25</v>
      </c>
      <c r="J21" s="22" t="s">
        <v>1</v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31</v>
      </c>
      <c r="E23" s="28"/>
      <c r="F23" s="28"/>
      <c r="G23" s="28"/>
      <c r="H23" s="28"/>
      <c r="I23" s="25" t="s">
        <v>23</v>
      </c>
      <c r="J23" s="22" t="s">
        <v>1</v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32</v>
      </c>
      <c r="F24" s="28"/>
      <c r="G24" s="28"/>
      <c r="H24" s="28"/>
      <c r="I24" s="25" t="s">
        <v>25</v>
      </c>
      <c r="J24" s="22" t="s">
        <v>1</v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33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34</v>
      </c>
      <c r="E30" s="28"/>
      <c r="F30" s="28"/>
      <c r="G30" s="28"/>
      <c r="H30" s="28"/>
      <c r="I30" s="28"/>
      <c r="J30" s="85">
        <f>ROUND(J117, 2)</f>
        <v>1125480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36</v>
      </c>
      <c r="G32" s="28"/>
      <c r="H32" s="28"/>
      <c r="I32" s="33" t="s">
        <v>35</v>
      </c>
      <c r="J32" s="33" t="s">
        <v>37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38</v>
      </c>
      <c r="E33" s="25" t="s">
        <v>39</v>
      </c>
      <c r="F33" s="117">
        <f>ROUND((SUM(BE117:BE163)),  2)</f>
        <v>0</v>
      </c>
      <c r="G33" s="28"/>
      <c r="H33" s="28"/>
      <c r="I33" s="118">
        <v>0.20999999999999999</v>
      </c>
      <c r="J33" s="117">
        <f>ROUND(((SUM(BE117:BE163))*I33),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40</v>
      </c>
      <c r="F34" s="117">
        <f>ROUND((SUM(BF117:BF163)),  2)</f>
        <v>1125480</v>
      </c>
      <c r="G34" s="28"/>
      <c r="H34" s="28"/>
      <c r="I34" s="118">
        <v>0.14999999999999999</v>
      </c>
      <c r="J34" s="117">
        <f>ROUND(((SUM(BF117:BF163))*I34),  2)</f>
        <v>168822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41</v>
      </c>
      <c r="F35" s="117">
        <f>ROUND((SUM(BG117:BG163)),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42</v>
      </c>
      <c r="F36" s="117">
        <f>ROUND((SUM(BH117:BH163)),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43</v>
      </c>
      <c r="F37" s="117">
        <f>ROUND((SUM(BI117:BI163)),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44</v>
      </c>
      <c r="E39" s="70"/>
      <c r="F39" s="70"/>
      <c r="G39" s="121" t="s">
        <v>45</v>
      </c>
      <c r="H39" s="122" t="s">
        <v>46</v>
      </c>
      <c r="I39" s="70"/>
      <c r="J39" s="123">
        <f>SUM(J30:J37)</f>
        <v>1294302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47</v>
      </c>
      <c r="E50" s="46"/>
      <c r="F50" s="46"/>
      <c r="G50" s="45" t="s">
        <v>48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49</v>
      </c>
      <c r="E61" s="31"/>
      <c r="F61" s="125" t="s">
        <v>50</v>
      </c>
      <c r="G61" s="47" t="s">
        <v>49</v>
      </c>
      <c r="H61" s="31"/>
      <c r="I61" s="31"/>
      <c r="J61" s="126" t="s">
        <v>50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51</v>
      </c>
      <c r="E65" s="48"/>
      <c r="F65" s="48"/>
      <c r="G65" s="45" t="s">
        <v>52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49</v>
      </c>
      <c r="E76" s="31"/>
      <c r="F76" s="125" t="s">
        <v>50</v>
      </c>
      <c r="G76" s="47" t="s">
        <v>49</v>
      </c>
      <c r="H76" s="31"/>
      <c r="I76" s="31"/>
      <c r="J76" s="126" t="s">
        <v>50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hidden="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28"/>
      <c r="D85" s="28"/>
      <c r="E85" s="111" t="str">
        <f>E7</f>
        <v>Komunitní sociální služby DOZP - interiér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28"/>
      <c r="D87" s="28"/>
      <c r="E87" s="56" t="str">
        <f>E9</f>
        <v>JCI-A - Interiér - Objekt 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28"/>
      <c r="E89" s="28"/>
      <c r="F89" s="22" t="str">
        <f>F12</f>
        <v>Jičín parc. č.1628</v>
      </c>
      <c r="G89" s="28"/>
      <c r="H89" s="28"/>
      <c r="I89" s="25" t="s">
        <v>20</v>
      </c>
      <c r="J89" s="58" t="str">
        <f>IF(J12="","",J12)</f>
        <v>23. 10. 2021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>Královéhradecký kraj</v>
      </c>
      <c r="G91" s="28"/>
      <c r="H91" s="28"/>
      <c r="I91" s="25" t="s">
        <v>28</v>
      </c>
      <c r="J91" s="26" t="str">
        <f>E21</f>
        <v>Ing.arch. Kušnierik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>bude určen ve výběrovém řízení</v>
      </c>
      <c r="G92" s="28"/>
      <c r="H92" s="28"/>
      <c r="I92" s="25" t="s">
        <v>31</v>
      </c>
      <c r="J92" s="26" t="str">
        <f>E24</f>
        <v>Ing.Pavel Michálek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J117</f>
        <v>1125480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hidden="1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J118</f>
        <v>1125480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hidden="1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hidden="1"/>
    <row r="101" hidden="1"/>
    <row r="102" hidden="1"/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96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28"/>
      <c r="D107" s="28"/>
      <c r="E107" s="111" t="str">
        <f>E7</f>
        <v>Komunitní sociální služby DOZP - interiér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88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JCI-A - Interiér - Objekt A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>Jičín parc. č.1628</v>
      </c>
      <c r="G111" s="28"/>
      <c r="H111" s="28"/>
      <c r="I111" s="25" t="s">
        <v>20</v>
      </c>
      <c r="J111" s="58" t="str">
        <f>IF(J12="","",J12)</f>
        <v>23. 10. 2021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>Královéhradecký kraj</v>
      </c>
      <c r="G113" s="28"/>
      <c r="H113" s="28"/>
      <c r="I113" s="25" t="s">
        <v>28</v>
      </c>
      <c r="J113" s="26" t="str">
        <f>E21</f>
        <v>Ing.arch. Kušnierik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26</v>
      </c>
      <c r="D114" s="28"/>
      <c r="E114" s="28"/>
      <c r="F114" s="22" t="str">
        <f>IF(E18="","",E18)</f>
        <v>bude určen ve výběrovém řízení</v>
      </c>
      <c r="G114" s="28"/>
      <c r="H114" s="28"/>
      <c r="I114" s="25" t="s">
        <v>31</v>
      </c>
      <c r="J114" s="26" t="str">
        <f>E24</f>
        <v>Ing.Pavel Michálek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4"/>
      <c r="B116" s="135"/>
      <c r="C116" s="136" t="s">
        <v>97</v>
      </c>
      <c r="D116" s="137" t="s">
        <v>59</v>
      </c>
      <c r="E116" s="137" t="s">
        <v>55</v>
      </c>
      <c r="F116" s="137" t="s">
        <v>56</v>
      </c>
      <c r="G116" s="137" t="s">
        <v>98</v>
      </c>
      <c r="H116" s="137" t="s">
        <v>99</v>
      </c>
      <c r="I116" s="137" t="s">
        <v>100</v>
      </c>
      <c r="J116" s="137" t="s">
        <v>92</v>
      </c>
      <c r="K116" s="138" t="s">
        <v>101</v>
      </c>
      <c r="L116" s="139"/>
      <c r="M116" s="75" t="s">
        <v>1</v>
      </c>
      <c r="N116" s="76" t="s">
        <v>38</v>
      </c>
      <c r="O116" s="76" t="s">
        <v>102</v>
      </c>
      <c r="P116" s="76" t="s">
        <v>103</v>
      </c>
      <c r="Q116" s="76" t="s">
        <v>104</v>
      </c>
      <c r="R116" s="76" t="s">
        <v>105</v>
      </c>
      <c r="S116" s="76" t="s">
        <v>106</v>
      </c>
      <c r="T116" s="77" t="s">
        <v>107</v>
      </c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</row>
    <row r="117" s="2" customFormat="1" ht="22.8" customHeight="1">
      <c r="A117" s="28"/>
      <c r="B117" s="29"/>
      <c r="C117" s="82" t="s">
        <v>108</v>
      </c>
      <c r="D117" s="28"/>
      <c r="E117" s="28"/>
      <c r="F117" s="28"/>
      <c r="G117" s="28"/>
      <c r="H117" s="28"/>
      <c r="I117" s="28"/>
      <c r="J117" s="140">
        <f>BK117</f>
        <v>1125480</v>
      </c>
      <c r="K117" s="28"/>
      <c r="L117" s="29"/>
      <c r="M117" s="78"/>
      <c r="N117" s="62"/>
      <c r="O117" s="79"/>
      <c r="P117" s="141">
        <f>P118</f>
        <v>0</v>
      </c>
      <c r="Q117" s="79"/>
      <c r="R117" s="141">
        <f>R118</f>
        <v>0</v>
      </c>
      <c r="S117" s="79"/>
      <c r="T117" s="14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73</v>
      </c>
      <c r="AU117" s="15" t="s">
        <v>94</v>
      </c>
      <c r="BK117" s="143">
        <f>BK118</f>
        <v>1125480</v>
      </c>
    </row>
    <row r="118" s="11" customFormat="1" ht="25.92" customHeight="1">
      <c r="A118" s="11"/>
      <c r="B118" s="144"/>
      <c r="C118" s="11"/>
      <c r="D118" s="145" t="s">
        <v>73</v>
      </c>
      <c r="E118" s="146" t="s">
        <v>109</v>
      </c>
      <c r="F118" s="146" t="s">
        <v>110</v>
      </c>
      <c r="G118" s="11"/>
      <c r="H118" s="11"/>
      <c r="I118" s="11"/>
      <c r="J118" s="147">
        <f>BK118</f>
        <v>1125480</v>
      </c>
      <c r="K118" s="11"/>
      <c r="L118" s="144"/>
      <c r="M118" s="148"/>
      <c r="N118" s="149"/>
      <c r="O118" s="149"/>
      <c r="P118" s="150">
        <f>SUM(P119:P163)</f>
        <v>0</v>
      </c>
      <c r="Q118" s="149"/>
      <c r="R118" s="150">
        <f>SUM(R119:R163)</f>
        <v>0</v>
      </c>
      <c r="S118" s="149"/>
      <c r="T118" s="151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5" t="s">
        <v>111</v>
      </c>
      <c r="AT118" s="152" t="s">
        <v>73</v>
      </c>
      <c r="AU118" s="152" t="s">
        <v>74</v>
      </c>
      <c r="AY118" s="145" t="s">
        <v>112</v>
      </c>
      <c r="BK118" s="153">
        <f>SUM(BK119:BK163)</f>
        <v>1125480</v>
      </c>
    </row>
    <row r="119" s="2" customFormat="1" ht="16.5" customHeight="1">
      <c r="A119" s="28"/>
      <c r="B119" s="154"/>
      <c r="C119" s="155" t="s">
        <v>82</v>
      </c>
      <c r="D119" s="155" t="s">
        <v>113</v>
      </c>
      <c r="E119" s="156" t="s">
        <v>114</v>
      </c>
      <c r="F119" s="157" t="s">
        <v>115</v>
      </c>
      <c r="G119" s="158" t="s">
        <v>116</v>
      </c>
      <c r="H119" s="159">
        <v>9</v>
      </c>
      <c r="I119" s="160">
        <v>26000</v>
      </c>
      <c r="J119" s="160">
        <f>ROUND(I119*H119,2)</f>
        <v>234000</v>
      </c>
      <c r="K119" s="157" t="s">
        <v>1</v>
      </c>
      <c r="L119" s="29"/>
      <c r="M119" s="161" t="s">
        <v>1</v>
      </c>
      <c r="N119" s="162" t="s">
        <v>40</v>
      </c>
      <c r="O119" s="163">
        <v>0</v>
      </c>
      <c r="P119" s="163">
        <f>O119*H119</f>
        <v>0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5" t="s">
        <v>117</v>
      </c>
      <c r="AT119" s="165" t="s">
        <v>113</v>
      </c>
      <c r="AU119" s="165" t="s">
        <v>82</v>
      </c>
      <c r="AY119" s="15" t="s">
        <v>112</v>
      </c>
      <c r="BE119" s="166">
        <f>IF(N119="základní",J119,0)</f>
        <v>0</v>
      </c>
      <c r="BF119" s="166">
        <f>IF(N119="snížená",J119,0)</f>
        <v>234000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5" t="s">
        <v>111</v>
      </c>
      <c r="BK119" s="166">
        <f>ROUND(I119*H119,2)</f>
        <v>234000</v>
      </c>
      <c r="BL119" s="15" t="s">
        <v>117</v>
      </c>
      <c r="BM119" s="165" t="s">
        <v>118</v>
      </c>
    </row>
    <row r="120" s="2" customFormat="1" ht="16.5" customHeight="1">
      <c r="A120" s="28"/>
      <c r="B120" s="154"/>
      <c r="C120" s="155" t="s">
        <v>111</v>
      </c>
      <c r="D120" s="155" t="s">
        <v>113</v>
      </c>
      <c r="E120" s="156" t="s">
        <v>119</v>
      </c>
      <c r="F120" s="157" t="s">
        <v>120</v>
      </c>
      <c r="G120" s="158" t="s">
        <v>116</v>
      </c>
      <c r="H120" s="159">
        <v>9</v>
      </c>
      <c r="I120" s="160">
        <v>3400</v>
      </c>
      <c r="J120" s="160">
        <f>ROUND(I120*H120,2)</f>
        <v>30600</v>
      </c>
      <c r="K120" s="157" t="s">
        <v>1</v>
      </c>
      <c r="L120" s="29"/>
      <c r="M120" s="161" t="s">
        <v>1</v>
      </c>
      <c r="N120" s="162" t="s">
        <v>40</v>
      </c>
      <c r="O120" s="163">
        <v>0</v>
      </c>
      <c r="P120" s="163">
        <f>O120*H120</f>
        <v>0</v>
      </c>
      <c r="Q120" s="163">
        <v>0</v>
      </c>
      <c r="R120" s="163">
        <f>Q120*H120</f>
        <v>0</v>
      </c>
      <c r="S120" s="163">
        <v>0</v>
      </c>
      <c r="T120" s="164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5" t="s">
        <v>117</v>
      </c>
      <c r="AT120" s="165" t="s">
        <v>113</v>
      </c>
      <c r="AU120" s="165" t="s">
        <v>82</v>
      </c>
      <c r="AY120" s="15" t="s">
        <v>112</v>
      </c>
      <c r="BE120" s="166">
        <f>IF(N120="základní",J120,0)</f>
        <v>0</v>
      </c>
      <c r="BF120" s="166">
        <f>IF(N120="snížená",J120,0)</f>
        <v>30600</v>
      </c>
      <c r="BG120" s="166">
        <f>IF(N120="zákl. přenesená",J120,0)</f>
        <v>0</v>
      </c>
      <c r="BH120" s="166">
        <f>IF(N120="sníž. přenesená",J120,0)</f>
        <v>0</v>
      </c>
      <c r="BI120" s="166">
        <f>IF(N120="nulová",J120,0)</f>
        <v>0</v>
      </c>
      <c r="BJ120" s="15" t="s">
        <v>111</v>
      </c>
      <c r="BK120" s="166">
        <f>ROUND(I120*H120,2)</f>
        <v>30600</v>
      </c>
      <c r="BL120" s="15" t="s">
        <v>117</v>
      </c>
      <c r="BM120" s="165" t="s">
        <v>121</v>
      </c>
    </row>
    <row r="121" s="2" customFormat="1" ht="16.5" customHeight="1">
      <c r="A121" s="28"/>
      <c r="B121" s="154"/>
      <c r="C121" s="155" t="s">
        <v>122</v>
      </c>
      <c r="D121" s="155" t="s">
        <v>113</v>
      </c>
      <c r="E121" s="156" t="s">
        <v>123</v>
      </c>
      <c r="F121" s="157" t="s">
        <v>124</v>
      </c>
      <c r="G121" s="158" t="s">
        <v>116</v>
      </c>
      <c r="H121" s="159">
        <v>11</v>
      </c>
      <c r="I121" s="160">
        <v>16200</v>
      </c>
      <c r="J121" s="160">
        <f>ROUND(I121*H121,2)</f>
        <v>178200</v>
      </c>
      <c r="K121" s="157" t="s">
        <v>1</v>
      </c>
      <c r="L121" s="29"/>
      <c r="M121" s="161" t="s">
        <v>1</v>
      </c>
      <c r="N121" s="162" t="s">
        <v>40</v>
      </c>
      <c r="O121" s="163">
        <v>0</v>
      </c>
      <c r="P121" s="163">
        <f>O121*H121</f>
        <v>0</v>
      </c>
      <c r="Q121" s="163">
        <v>0</v>
      </c>
      <c r="R121" s="163">
        <f>Q121*H121</f>
        <v>0</v>
      </c>
      <c r="S121" s="163">
        <v>0</v>
      </c>
      <c r="T121" s="164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5" t="s">
        <v>117</v>
      </c>
      <c r="AT121" s="165" t="s">
        <v>113</v>
      </c>
      <c r="AU121" s="165" t="s">
        <v>82</v>
      </c>
      <c r="AY121" s="15" t="s">
        <v>112</v>
      </c>
      <c r="BE121" s="166">
        <f>IF(N121="základní",J121,0)</f>
        <v>0</v>
      </c>
      <c r="BF121" s="166">
        <f>IF(N121="snížená",J121,0)</f>
        <v>178200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5" t="s">
        <v>111</v>
      </c>
      <c r="BK121" s="166">
        <f>ROUND(I121*H121,2)</f>
        <v>178200</v>
      </c>
      <c r="BL121" s="15" t="s">
        <v>117</v>
      </c>
      <c r="BM121" s="165" t="s">
        <v>125</v>
      </c>
    </row>
    <row r="122" s="2" customFormat="1" ht="16.5" customHeight="1">
      <c r="A122" s="28"/>
      <c r="B122" s="154"/>
      <c r="C122" s="155" t="s">
        <v>126</v>
      </c>
      <c r="D122" s="155" t="s">
        <v>113</v>
      </c>
      <c r="E122" s="156" t="s">
        <v>127</v>
      </c>
      <c r="F122" s="157" t="s">
        <v>128</v>
      </c>
      <c r="G122" s="158" t="s">
        <v>116</v>
      </c>
      <c r="H122" s="159">
        <v>11</v>
      </c>
      <c r="I122" s="160">
        <v>1700</v>
      </c>
      <c r="J122" s="160">
        <f>ROUND(I122*H122,2)</f>
        <v>18700</v>
      </c>
      <c r="K122" s="157" t="s">
        <v>1</v>
      </c>
      <c r="L122" s="29"/>
      <c r="M122" s="161" t="s">
        <v>1</v>
      </c>
      <c r="N122" s="162" t="s">
        <v>40</v>
      </c>
      <c r="O122" s="163">
        <v>0</v>
      </c>
      <c r="P122" s="163">
        <f>O122*H122</f>
        <v>0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5" t="s">
        <v>117</v>
      </c>
      <c r="AT122" s="165" t="s">
        <v>113</v>
      </c>
      <c r="AU122" s="165" t="s">
        <v>82</v>
      </c>
      <c r="AY122" s="15" t="s">
        <v>112</v>
      </c>
      <c r="BE122" s="166">
        <f>IF(N122="základní",J122,0)</f>
        <v>0</v>
      </c>
      <c r="BF122" s="166">
        <f>IF(N122="snížená",J122,0)</f>
        <v>18700</v>
      </c>
      <c r="BG122" s="166">
        <f>IF(N122="zákl. přenesená",J122,0)</f>
        <v>0</v>
      </c>
      <c r="BH122" s="166">
        <f>IF(N122="sníž. přenesená",J122,0)</f>
        <v>0</v>
      </c>
      <c r="BI122" s="166">
        <f>IF(N122="nulová",J122,0)</f>
        <v>0</v>
      </c>
      <c r="BJ122" s="15" t="s">
        <v>111</v>
      </c>
      <c r="BK122" s="166">
        <f>ROUND(I122*H122,2)</f>
        <v>18700</v>
      </c>
      <c r="BL122" s="15" t="s">
        <v>117</v>
      </c>
      <c r="BM122" s="165" t="s">
        <v>129</v>
      </c>
    </row>
    <row r="123" s="2" customFormat="1" ht="16.5" customHeight="1">
      <c r="A123" s="28"/>
      <c r="B123" s="154"/>
      <c r="C123" s="155" t="s">
        <v>130</v>
      </c>
      <c r="D123" s="155" t="s">
        <v>113</v>
      </c>
      <c r="E123" s="156" t="s">
        <v>131</v>
      </c>
      <c r="F123" s="157" t="s">
        <v>132</v>
      </c>
      <c r="G123" s="158" t="s">
        <v>116</v>
      </c>
      <c r="H123" s="159">
        <v>35</v>
      </c>
      <c r="I123" s="160">
        <v>1800</v>
      </c>
      <c r="J123" s="160">
        <f>ROUND(I123*H123,2)</f>
        <v>63000</v>
      </c>
      <c r="K123" s="157" t="s">
        <v>1</v>
      </c>
      <c r="L123" s="29"/>
      <c r="M123" s="161" t="s">
        <v>1</v>
      </c>
      <c r="N123" s="162" t="s">
        <v>40</v>
      </c>
      <c r="O123" s="163">
        <v>0</v>
      </c>
      <c r="P123" s="163">
        <f>O123*H123</f>
        <v>0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5" t="s">
        <v>117</v>
      </c>
      <c r="AT123" s="165" t="s">
        <v>113</v>
      </c>
      <c r="AU123" s="165" t="s">
        <v>82</v>
      </c>
      <c r="AY123" s="15" t="s">
        <v>112</v>
      </c>
      <c r="BE123" s="166">
        <f>IF(N123="základní",J123,0)</f>
        <v>0</v>
      </c>
      <c r="BF123" s="166">
        <f>IF(N123="snížená",J123,0)</f>
        <v>63000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15" t="s">
        <v>111</v>
      </c>
      <c r="BK123" s="166">
        <f>ROUND(I123*H123,2)</f>
        <v>63000</v>
      </c>
      <c r="BL123" s="15" t="s">
        <v>117</v>
      </c>
      <c r="BM123" s="165" t="s">
        <v>133</v>
      </c>
    </row>
    <row r="124" s="2" customFormat="1" ht="16.5" customHeight="1">
      <c r="A124" s="28"/>
      <c r="B124" s="154"/>
      <c r="C124" s="155" t="s">
        <v>134</v>
      </c>
      <c r="D124" s="155" t="s">
        <v>113</v>
      </c>
      <c r="E124" s="156" t="s">
        <v>135</v>
      </c>
      <c r="F124" s="157" t="s">
        <v>136</v>
      </c>
      <c r="G124" s="158" t="s">
        <v>116</v>
      </c>
      <c r="H124" s="159">
        <v>1</v>
      </c>
      <c r="I124" s="160">
        <v>18000</v>
      </c>
      <c r="J124" s="160">
        <f>ROUND(I124*H124,2)</f>
        <v>18000</v>
      </c>
      <c r="K124" s="157" t="s">
        <v>1</v>
      </c>
      <c r="L124" s="29"/>
      <c r="M124" s="161" t="s">
        <v>1</v>
      </c>
      <c r="N124" s="162" t="s">
        <v>40</v>
      </c>
      <c r="O124" s="163">
        <v>0</v>
      </c>
      <c r="P124" s="163">
        <f>O124*H124</f>
        <v>0</v>
      </c>
      <c r="Q124" s="163">
        <v>0</v>
      </c>
      <c r="R124" s="163">
        <f>Q124*H124</f>
        <v>0</v>
      </c>
      <c r="S124" s="163">
        <v>0</v>
      </c>
      <c r="T124" s="164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5" t="s">
        <v>117</v>
      </c>
      <c r="AT124" s="165" t="s">
        <v>113</v>
      </c>
      <c r="AU124" s="165" t="s">
        <v>82</v>
      </c>
      <c r="AY124" s="15" t="s">
        <v>112</v>
      </c>
      <c r="BE124" s="166">
        <f>IF(N124="základní",J124,0)</f>
        <v>0</v>
      </c>
      <c r="BF124" s="166">
        <f>IF(N124="snížená",J124,0)</f>
        <v>18000</v>
      </c>
      <c r="BG124" s="166">
        <f>IF(N124="zákl. přenesená",J124,0)</f>
        <v>0</v>
      </c>
      <c r="BH124" s="166">
        <f>IF(N124="sníž. přenesená",J124,0)</f>
        <v>0</v>
      </c>
      <c r="BI124" s="166">
        <f>IF(N124="nulová",J124,0)</f>
        <v>0</v>
      </c>
      <c r="BJ124" s="15" t="s">
        <v>111</v>
      </c>
      <c r="BK124" s="166">
        <f>ROUND(I124*H124,2)</f>
        <v>18000</v>
      </c>
      <c r="BL124" s="15" t="s">
        <v>117</v>
      </c>
      <c r="BM124" s="165" t="s">
        <v>137</v>
      </c>
    </row>
    <row r="125" s="12" customFormat="1">
      <c r="A125" s="12"/>
      <c r="B125" s="167"/>
      <c r="C125" s="12"/>
      <c r="D125" s="168" t="s">
        <v>138</v>
      </c>
      <c r="E125" s="169" t="s">
        <v>1</v>
      </c>
      <c r="F125" s="170" t="s">
        <v>139</v>
      </c>
      <c r="G125" s="12"/>
      <c r="H125" s="171">
        <v>1</v>
      </c>
      <c r="I125" s="12"/>
      <c r="J125" s="12"/>
      <c r="K125" s="12"/>
      <c r="L125" s="167"/>
      <c r="M125" s="172"/>
      <c r="N125" s="173"/>
      <c r="O125" s="173"/>
      <c r="P125" s="173"/>
      <c r="Q125" s="173"/>
      <c r="R125" s="173"/>
      <c r="S125" s="173"/>
      <c r="T125" s="17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69" t="s">
        <v>138</v>
      </c>
      <c r="AU125" s="169" t="s">
        <v>82</v>
      </c>
      <c r="AV125" s="12" t="s">
        <v>111</v>
      </c>
      <c r="AW125" s="12" t="s">
        <v>30</v>
      </c>
      <c r="AX125" s="12" t="s">
        <v>82</v>
      </c>
      <c r="AY125" s="169" t="s">
        <v>112</v>
      </c>
    </row>
    <row r="126" s="2" customFormat="1" ht="16.5" customHeight="1">
      <c r="A126" s="28"/>
      <c r="B126" s="154"/>
      <c r="C126" s="155" t="s">
        <v>140</v>
      </c>
      <c r="D126" s="155" t="s">
        <v>113</v>
      </c>
      <c r="E126" s="156" t="s">
        <v>141</v>
      </c>
      <c r="F126" s="157" t="s">
        <v>142</v>
      </c>
      <c r="G126" s="158" t="s">
        <v>116</v>
      </c>
      <c r="H126" s="159">
        <v>3</v>
      </c>
      <c r="I126" s="160">
        <v>760</v>
      </c>
      <c r="J126" s="160">
        <f>ROUND(I126*H126,2)</f>
        <v>2280</v>
      </c>
      <c r="K126" s="157" t="s">
        <v>1</v>
      </c>
      <c r="L126" s="29"/>
      <c r="M126" s="161" t="s">
        <v>1</v>
      </c>
      <c r="N126" s="162" t="s">
        <v>40</v>
      </c>
      <c r="O126" s="163">
        <v>0</v>
      </c>
      <c r="P126" s="163">
        <f>O126*H126</f>
        <v>0</v>
      </c>
      <c r="Q126" s="163">
        <v>0</v>
      </c>
      <c r="R126" s="163">
        <f>Q126*H126</f>
        <v>0</v>
      </c>
      <c r="S126" s="163">
        <v>0</v>
      </c>
      <c r="T126" s="16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5" t="s">
        <v>117</v>
      </c>
      <c r="AT126" s="165" t="s">
        <v>113</v>
      </c>
      <c r="AU126" s="165" t="s">
        <v>82</v>
      </c>
      <c r="AY126" s="15" t="s">
        <v>112</v>
      </c>
      <c r="BE126" s="166">
        <f>IF(N126="základní",J126,0)</f>
        <v>0</v>
      </c>
      <c r="BF126" s="166">
        <f>IF(N126="snížená",J126,0)</f>
        <v>2280</v>
      </c>
      <c r="BG126" s="166">
        <f>IF(N126="zákl. přenesená",J126,0)</f>
        <v>0</v>
      </c>
      <c r="BH126" s="166">
        <f>IF(N126="sníž. přenesená",J126,0)</f>
        <v>0</v>
      </c>
      <c r="BI126" s="166">
        <f>IF(N126="nulová",J126,0)</f>
        <v>0</v>
      </c>
      <c r="BJ126" s="15" t="s">
        <v>111</v>
      </c>
      <c r="BK126" s="166">
        <f>ROUND(I126*H126,2)</f>
        <v>2280</v>
      </c>
      <c r="BL126" s="15" t="s">
        <v>117</v>
      </c>
      <c r="BM126" s="165" t="s">
        <v>143</v>
      </c>
    </row>
    <row r="127" s="2" customFormat="1" ht="24.15" customHeight="1">
      <c r="A127" s="28"/>
      <c r="B127" s="154"/>
      <c r="C127" s="155" t="s">
        <v>144</v>
      </c>
      <c r="D127" s="155" t="s">
        <v>113</v>
      </c>
      <c r="E127" s="156" t="s">
        <v>145</v>
      </c>
      <c r="F127" s="157" t="s">
        <v>146</v>
      </c>
      <c r="G127" s="158" t="s">
        <v>116</v>
      </c>
      <c r="H127" s="159">
        <v>3</v>
      </c>
      <c r="I127" s="160">
        <v>14200</v>
      </c>
      <c r="J127" s="160">
        <f>ROUND(I127*H127,2)</f>
        <v>42600</v>
      </c>
      <c r="K127" s="157" t="s">
        <v>1</v>
      </c>
      <c r="L127" s="29"/>
      <c r="M127" s="161" t="s">
        <v>1</v>
      </c>
      <c r="N127" s="162" t="s">
        <v>40</v>
      </c>
      <c r="O127" s="163">
        <v>0</v>
      </c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5" t="s">
        <v>117</v>
      </c>
      <c r="AT127" s="165" t="s">
        <v>113</v>
      </c>
      <c r="AU127" s="165" t="s">
        <v>82</v>
      </c>
      <c r="AY127" s="15" t="s">
        <v>112</v>
      </c>
      <c r="BE127" s="166">
        <f>IF(N127="základní",J127,0)</f>
        <v>0</v>
      </c>
      <c r="BF127" s="166">
        <f>IF(N127="snížená",J127,0)</f>
        <v>42600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5" t="s">
        <v>111</v>
      </c>
      <c r="BK127" s="166">
        <f>ROUND(I127*H127,2)</f>
        <v>42600</v>
      </c>
      <c r="BL127" s="15" t="s">
        <v>117</v>
      </c>
      <c r="BM127" s="165" t="s">
        <v>147</v>
      </c>
    </row>
    <row r="128" s="12" customFormat="1">
      <c r="A128" s="12"/>
      <c r="B128" s="167"/>
      <c r="C128" s="12"/>
      <c r="D128" s="168" t="s">
        <v>138</v>
      </c>
      <c r="E128" s="169" t="s">
        <v>1</v>
      </c>
      <c r="F128" s="170" t="s">
        <v>148</v>
      </c>
      <c r="G128" s="12"/>
      <c r="H128" s="171">
        <v>3</v>
      </c>
      <c r="I128" s="12"/>
      <c r="J128" s="12"/>
      <c r="K128" s="12"/>
      <c r="L128" s="167"/>
      <c r="M128" s="172"/>
      <c r="N128" s="173"/>
      <c r="O128" s="173"/>
      <c r="P128" s="173"/>
      <c r="Q128" s="173"/>
      <c r="R128" s="173"/>
      <c r="S128" s="173"/>
      <c r="T128" s="17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69" t="s">
        <v>138</v>
      </c>
      <c r="AU128" s="169" t="s">
        <v>82</v>
      </c>
      <c r="AV128" s="12" t="s">
        <v>111</v>
      </c>
      <c r="AW128" s="12" t="s">
        <v>30</v>
      </c>
      <c r="AX128" s="12" t="s">
        <v>82</v>
      </c>
      <c r="AY128" s="169" t="s">
        <v>112</v>
      </c>
    </row>
    <row r="129" s="2" customFormat="1" ht="16.5" customHeight="1">
      <c r="A129" s="28"/>
      <c r="B129" s="154"/>
      <c r="C129" s="155" t="s">
        <v>149</v>
      </c>
      <c r="D129" s="155" t="s">
        <v>113</v>
      </c>
      <c r="E129" s="156" t="s">
        <v>150</v>
      </c>
      <c r="F129" s="157" t="s">
        <v>151</v>
      </c>
      <c r="G129" s="158" t="s">
        <v>152</v>
      </c>
      <c r="H129" s="159">
        <v>3</v>
      </c>
      <c r="I129" s="160">
        <v>11200</v>
      </c>
      <c r="J129" s="160">
        <f>ROUND(I129*H129,2)</f>
        <v>33600</v>
      </c>
      <c r="K129" s="157" t="s">
        <v>1</v>
      </c>
      <c r="L129" s="29"/>
      <c r="M129" s="161" t="s">
        <v>1</v>
      </c>
      <c r="N129" s="162" t="s">
        <v>40</v>
      </c>
      <c r="O129" s="163">
        <v>0</v>
      </c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5" t="s">
        <v>117</v>
      </c>
      <c r="AT129" s="165" t="s">
        <v>113</v>
      </c>
      <c r="AU129" s="165" t="s">
        <v>82</v>
      </c>
      <c r="AY129" s="15" t="s">
        <v>112</v>
      </c>
      <c r="BE129" s="166">
        <f>IF(N129="základní",J129,0)</f>
        <v>0</v>
      </c>
      <c r="BF129" s="166">
        <f>IF(N129="snížená",J129,0)</f>
        <v>33600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15" t="s">
        <v>111</v>
      </c>
      <c r="BK129" s="166">
        <f>ROUND(I129*H129,2)</f>
        <v>33600</v>
      </c>
      <c r="BL129" s="15" t="s">
        <v>117</v>
      </c>
      <c r="BM129" s="165" t="s">
        <v>153</v>
      </c>
    </row>
    <row r="130" s="2" customFormat="1" ht="16.5" customHeight="1">
      <c r="A130" s="28"/>
      <c r="B130" s="154"/>
      <c r="C130" s="155" t="s">
        <v>154</v>
      </c>
      <c r="D130" s="155" t="s">
        <v>113</v>
      </c>
      <c r="E130" s="156" t="s">
        <v>155</v>
      </c>
      <c r="F130" s="157" t="s">
        <v>156</v>
      </c>
      <c r="G130" s="158" t="s">
        <v>116</v>
      </c>
      <c r="H130" s="159">
        <v>2</v>
      </c>
      <c r="I130" s="160">
        <v>7600</v>
      </c>
      <c r="J130" s="160">
        <f>ROUND(I130*H130,2)</f>
        <v>15200</v>
      </c>
      <c r="K130" s="157" t="s">
        <v>1</v>
      </c>
      <c r="L130" s="29"/>
      <c r="M130" s="161" t="s">
        <v>1</v>
      </c>
      <c r="N130" s="162" t="s">
        <v>40</v>
      </c>
      <c r="O130" s="163">
        <v>0</v>
      </c>
      <c r="P130" s="163">
        <f>O130*H130</f>
        <v>0</v>
      </c>
      <c r="Q130" s="163">
        <v>0</v>
      </c>
      <c r="R130" s="163">
        <f>Q130*H130</f>
        <v>0</v>
      </c>
      <c r="S130" s="163">
        <v>0</v>
      </c>
      <c r="T130" s="16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5" t="s">
        <v>117</v>
      </c>
      <c r="AT130" s="165" t="s">
        <v>113</v>
      </c>
      <c r="AU130" s="165" t="s">
        <v>82</v>
      </c>
      <c r="AY130" s="15" t="s">
        <v>112</v>
      </c>
      <c r="BE130" s="166">
        <f>IF(N130="základní",J130,0)</f>
        <v>0</v>
      </c>
      <c r="BF130" s="166">
        <f>IF(N130="snížená",J130,0)</f>
        <v>15200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15" t="s">
        <v>111</v>
      </c>
      <c r="BK130" s="166">
        <f>ROUND(I130*H130,2)</f>
        <v>15200</v>
      </c>
      <c r="BL130" s="15" t="s">
        <v>117</v>
      </c>
      <c r="BM130" s="165" t="s">
        <v>157</v>
      </c>
    </row>
    <row r="131" s="2" customFormat="1" ht="16.5" customHeight="1">
      <c r="A131" s="28"/>
      <c r="B131" s="154"/>
      <c r="C131" s="155" t="s">
        <v>158</v>
      </c>
      <c r="D131" s="155" t="s">
        <v>113</v>
      </c>
      <c r="E131" s="156" t="s">
        <v>159</v>
      </c>
      <c r="F131" s="157" t="s">
        <v>160</v>
      </c>
      <c r="G131" s="158" t="s">
        <v>116</v>
      </c>
      <c r="H131" s="159">
        <v>3</v>
      </c>
      <c r="I131" s="160">
        <v>12000</v>
      </c>
      <c r="J131" s="160">
        <f>ROUND(I131*H131,2)</f>
        <v>36000</v>
      </c>
      <c r="K131" s="157" t="s">
        <v>1</v>
      </c>
      <c r="L131" s="29"/>
      <c r="M131" s="161" t="s">
        <v>1</v>
      </c>
      <c r="N131" s="162" t="s">
        <v>40</v>
      </c>
      <c r="O131" s="163">
        <v>0</v>
      </c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5" t="s">
        <v>117</v>
      </c>
      <c r="AT131" s="165" t="s">
        <v>113</v>
      </c>
      <c r="AU131" s="165" t="s">
        <v>82</v>
      </c>
      <c r="AY131" s="15" t="s">
        <v>112</v>
      </c>
      <c r="BE131" s="166">
        <f>IF(N131="základní",J131,0)</f>
        <v>0</v>
      </c>
      <c r="BF131" s="166">
        <f>IF(N131="snížená",J131,0)</f>
        <v>36000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5" t="s">
        <v>111</v>
      </c>
      <c r="BK131" s="166">
        <f>ROUND(I131*H131,2)</f>
        <v>36000</v>
      </c>
      <c r="BL131" s="15" t="s">
        <v>117</v>
      </c>
      <c r="BM131" s="165" t="s">
        <v>161</v>
      </c>
    </row>
    <row r="132" s="2" customFormat="1" ht="24.15" customHeight="1">
      <c r="A132" s="28"/>
      <c r="B132" s="154"/>
      <c r="C132" s="155" t="s">
        <v>162</v>
      </c>
      <c r="D132" s="155" t="s">
        <v>113</v>
      </c>
      <c r="E132" s="156" t="s">
        <v>163</v>
      </c>
      <c r="F132" s="157" t="s">
        <v>164</v>
      </c>
      <c r="G132" s="158" t="s">
        <v>116</v>
      </c>
      <c r="H132" s="159">
        <v>2</v>
      </c>
      <c r="I132" s="160">
        <v>6300</v>
      </c>
      <c r="J132" s="160">
        <f>ROUND(I132*H132,2)</f>
        <v>12600</v>
      </c>
      <c r="K132" s="157" t="s">
        <v>1</v>
      </c>
      <c r="L132" s="29"/>
      <c r="M132" s="161" t="s">
        <v>1</v>
      </c>
      <c r="N132" s="162" t="s">
        <v>40</v>
      </c>
      <c r="O132" s="163">
        <v>0</v>
      </c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5" t="s">
        <v>117</v>
      </c>
      <c r="AT132" s="165" t="s">
        <v>113</v>
      </c>
      <c r="AU132" s="165" t="s">
        <v>82</v>
      </c>
      <c r="AY132" s="15" t="s">
        <v>112</v>
      </c>
      <c r="BE132" s="166">
        <f>IF(N132="základní",J132,0)</f>
        <v>0</v>
      </c>
      <c r="BF132" s="166">
        <f>IF(N132="snížená",J132,0)</f>
        <v>12600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5" t="s">
        <v>111</v>
      </c>
      <c r="BK132" s="166">
        <f>ROUND(I132*H132,2)</f>
        <v>12600</v>
      </c>
      <c r="BL132" s="15" t="s">
        <v>117</v>
      </c>
      <c r="BM132" s="165" t="s">
        <v>165</v>
      </c>
    </row>
    <row r="133" s="2" customFormat="1" ht="16.5" customHeight="1">
      <c r="A133" s="28"/>
      <c r="B133" s="154"/>
      <c r="C133" s="155" t="s">
        <v>166</v>
      </c>
      <c r="D133" s="155" t="s">
        <v>113</v>
      </c>
      <c r="E133" s="156" t="s">
        <v>167</v>
      </c>
      <c r="F133" s="157" t="s">
        <v>168</v>
      </c>
      <c r="G133" s="158" t="s">
        <v>116</v>
      </c>
      <c r="H133" s="159">
        <v>2</v>
      </c>
      <c r="I133" s="160">
        <v>11600</v>
      </c>
      <c r="J133" s="160">
        <f>ROUND(I133*H133,2)</f>
        <v>23200</v>
      </c>
      <c r="K133" s="157" t="s">
        <v>1</v>
      </c>
      <c r="L133" s="29"/>
      <c r="M133" s="161" t="s">
        <v>1</v>
      </c>
      <c r="N133" s="162" t="s">
        <v>40</v>
      </c>
      <c r="O133" s="163">
        <v>0</v>
      </c>
      <c r="P133" s="163">
        <f>O133*H133</f>
        <v>0</v>
      </c>
      <c r="Q133" s="163">
        <v>0</v>
      </c>
      <c r="R133" s="163">
        <f>Q133*H133</f>
        <v>0</v>
      </c>
      <c r="S133" s="163">
        <v>0</v>
      </c>
      <c r="T133" s="16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5" t="s">
        <v>117</v>
      </c>
      <c r="AT133" s="165" t="s">
        <v>113</v>
      </c>
      <c r="AU133" s="165" t="s">
        <v>82</v>
      </c>
      <c r="AY133" s="15" t="s">
        <v>112</v>
      </c>
      <c r="BE133" s="166">
        <f>IF(N133="základní",J133,0)</f>
        <v>0</v>
      </c>
      <c r="BF133" s="166">
        <f>IF(N133="snížená",J133,0)</f>
        <v>23200</v>
      </c>
      <c r="BG133" s="166">
        <f>IF(N133="zákl. přenesená",J133,0)</f>
        <v>0</v>
      </c>
      <c r="BH133" s="166">
        <f>IF(N133="sníž. přenesená",J133,0)</f>
        <v>0</v>
      </c>
      <c r="BI133" s="166">
        <f>IF(N133="nulová",J133,0)</f>
        <v>0</v>
      </c>
      <c r="BJ133" s="15" t="s">
        <v>111</v>
      </c>
      <c r="BK133" s="166">
        <f>ROUND(I133*H133,2)</f>
        <v>23200</v>
      </c>
      <c r="BL133" s="15" t="s">
        <v>117</v>
      </c>
      <c r="BM133" s="165" t="s">
        <v>169</v>
      </c>
    </row>
    <row r="134" s="2" customFormat="1" ht="16.5" customHeight="1">
      <c r="A134" s="28"/>
      <c r="B134" s="154"/>
      <c r="C134" s="155" t="s">
        <v>170</v>
      </c>
      <c r="D134" s="155" t="s">
        <v>113</v>
      </c>
      <c r="E134" s="156" t="s">
        <v>171</v>
      </c>
      <c r="F134" s="157" t="s">
        <v>172</v>
      </c>
      <c r="G134" s="158" t="s">
        <v>116</v>
      </c>
      <c r="H134" s="159">
        <v>2</v>
      </c>
      <c r="I134" s="160">
        <v>6700</v>
      </c>
      <c r="J134" s="160">
        <f>ROUND(I134*H134,2)</f>
        <v>13400</v>
      </c>
      <c r="K134" s="157" t="s">
        <v>1</v>
      </c>
      <c r="L134" s="29"/>
      <c r="M134" s="161" t="s">
        <v>1</v>
      </c>
      <c r="N134" s="162" t="s">
        <v>40</v>
      </c>
      <c r="O134" s="163">
        <v>0</v>
      </c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5" t="s">
        <v>117</v>
      </c>
      <c r="AT134" s="165" t="s">
        <v>113</v>
      </c>
      <c r="AU134" s="165" t="s">
        <v>82</v>
      </c>
      <c r="AY134" s="15" t="s">
        <v>112</v>
      </c>
      <c r="BE134" s="166">
        <f>IF(N134="základní",J134,0)</f>
        <v>0</v>
      </c>
      <c r="BF134" s="166">
        <f>IF(N134="snížená",J134,0)</f>
        <v>13400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5" t="s">
        <v>111</v>
      </c>
      <c r="BK134" s="166">
        <f>ROUND(I134*H134,2)</f>
        <v>13400</v>
      </c>
      <c r="BL134" s="15" t="s">
        <v>117</v>
      </c>
      <c r="BM134" s="165" t="s">
        <v>173</v>
      </c>
    </row>
    <row r="135" s="2" customFormat="1" ht="16.5" customHeight="1">
      <c r="A135" s="28"/>
      <c r="B135" s="154"/>
      <c r="C135" s="155" t="s">
        <v>8</v>
      </c>
      <c r="D135" s="155" t="s">
        <v>113</v>
      </c>
      <c r="E135" s="156" t="s">
        <v>174</v>
      </c>
      <c r="F135" s="157" t="s">
        <v>175</v>
      </c>
      <c r="G135" s="158" t="s">
        <v>116</v>
      </c>
      <c r="H135" s="159">
        <v>3</v>
      </c>
      <c r="I135" s="160">
        <v>9300</v>
      </c>
      <c r="J135" s="160">
        <f>ROUND(I135*H135,2)</f>
        <v>27900</v>
      </c>
      <c r="K135" s="157" t="s">
        <v>1</v>
      </c>
      <c r="L135" s="29"/>
      <c r="M135" s="161" t="s">
        <v>1</v>
      </c>
      <c r="N135" s="162" t="s">
        <v>40</v>
      </c>
      <c r="O135" s="163">
        <v>0</v>
      </c>
      <c r="P135" s="163">
        <f>O135*H135</f>
        <v>0</v>
      </c>
      <c r="Q135" s="163">
        <v>0</v>
      </c>
      <c r="R135" s="163">
        <f>Q135*H135</f>
        <v>0</v>
      </c>
      <c r="S135" s="163">
        <v>0</v>
      </c>
      <c r="T135" s="16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5" t="s">
        <v>117</v>
      </c>
      <c r="AT135" s="165" t="s">
        <v>113</v>
      </c>
      <c r="AU135" s="165" t="s">
        <v>82</v>
      </c>
      <c r="AY135" s="15" t="s">
        <v>112</v>
      </c>
      <c r="BE135" s="166">
        <f>IF(N135="základní",J135,0)</f>
        <v>0</v>
      </c>
      <c r="BF135" s="166">
        <f>IF(N135="snížená",J135,0)</f>
        <v>27900</v>
      </c>
      <c r="BG135" s="166">
        <f>IF(N135="zákl. přenesená",J135,0)</f>
        <v>0</v>
      </c>
      <c r="BH135" s="166">
        <f>IF(N135="sníž. přenesená",J135,0)</f>
        <v>0</v>
      </c>
      <c r="BI135" s="166">
        <f>IF(N135="nulová",J135,0)</f>
        <v>0</v>
      </c>
      <c r="BJ135" s="15" t="s">
        <v>111</v>
      </c>
      <c r="BK135" s="166">
        <f>ROUND(I135*H135,2)</f>
        <v>27900</v>
      </c>
      <c r="BL135" s="15" t="s">
        <v>117</v>
      </c>
      <c r="BM135" s="165" t="s">
        <v>176</v>
      </c>
    </row>
    <row r="136" s="2" customFormat="1" ht="24.15" customHeight="1">
      <c r="A136" s="28"/>
      <c r="B136" s="154"/>
      <c r="C136" s="155" t="s">
        <v>117</v>
      </c>
      <c r="D136" s="155" t="s">
        <v>113</v>
      </c>
      <c r="E136" s="156" t="s">
        <v>177</v>
      </c>
      <c r="F136" s="157" t="s">
        <v>178</v>
      </c>
      <c r="G136" s="158" t="s">
        <v>116</v>
      </c>
      <c r="H136" s="159">
        <v>2</v>
      </c>
      <c r="I136" s="160">
        <v>13000</v>
      </c>
      <c r="J136" s="160">
        <f>ROUND(I136*H136,2)</f>
        <v>26000</v>
      </c>
      <c r="K136" s="157" t="s">
        <v>1</v>
      </c>
      <c r="L136" s="29"/>
      <c r="M136" s="161" t="s">
        <v>1</v>
      </c>
      <c r="N136" s="162" t="s">
        <v>40</v>
      </c>
      <c r="O136" s="163">
        <v>0</v>
      </c>
      <c r="P136" s="163">
        <f>O136*H136</f>
        <v>0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5" t="s">
        <v>117</v>
      </c>
      <c r="AT136" s="165" t="s">
        <v>113</v>
      </c>
      <c r="AU136" s="165" t="s">
        <v>82</v>
      </c>
      <c r="AY136" s="15" t="s">
        <v>112</v>
      </c>
      <c r="BE136" s="166">
        <f>IF(N136="základní",J136,0)</f>
        <v>0</v>
      </c>
      <c r="BF136" s="166">
        <f>IF(N136="snížená",J136,0)</f>
        <v>26000</v>
      </c>
      <c r="BG136" s="166">
        <f>IF(N136="zákl. přenesená",J136,0)</f>
        <v>0</v>
      </c>
      <c r="BH136" s="166">
        <f>IF(N136="sníž. přenesená",J136,0)</f>
        <v>0</v>
      </c>
      <c r="BI136" s="166">
        <f>IF(N136="nulová",J136,0)</f>
        <v>0</v>
      </c>
      <c r="BJ136" s="15" t="s">
        <v>111</v>
      </c>
      <c r="BK136" s="166">
        <f>ROUND(I136*H136,2)</f>
        <v>26000</v>
      </c>
      <c r="BL136" s="15" t="s">
        <v>117</v>
      </c>
      <c r="BM136" s="165" t="s">
        <v>179</v>
      </c>
    </row>
    <row r="137" s="2" customFormat="1" ht="24.15" customHeight="1">
      <c r="A137" s="28"/>
      <c r="B137" s="154"/>
      <c r="C137" s="155" t="s">
        <v>180</v>
      </c>
      <c r="D137" s="155" t="s">
        <v>113</v>
      </c>
      <c r="E137" s="156" t="s">
        <v>181</v>
      </c>
      <c r="F137" s="157" t="s">
        <v>182</v>
      </c>
      <c r="G137" s="158" t="s">
        <v>116</v>
      </c>
      <c r="H137" s="159">
        <v>2</v>
      </c>
      <c r="I137" s="160">
        <v>5700</v>
      </c>
      <c r="J137" s="160">
        <f>ROUND(I137*H137,2)</f>
        <v>11400</v>
      </c>
      <c r="K137" s="157" t="s">
        <v>1</v>
      </c>
      <c r="L137" s="29"/>
      <c r="M137" s="161" t="s">
        <v>1</v>
      </c>
      <c r="N137" s="162" t="s">
        <v>40</v>
      </c>
      <c r="O137" s="163">
        <v>0</v>
      </c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5" t="s">
        <v>117</v>
      </c>
      <c r="AT137" s="165" t="s">
        <v>113</v>
      </c>
      <c r="AU137" s="165" t="s">
        <v>82</v>
      </c>
      <c r="AY137" s="15" t="s">
        <v>112</v>
      </c>
      <c r="BE137" s="166">
        <f>IF(N137="základní",J137,0)</f>
        <v>0</v>
      </c>
      <c r="BF137" s="166">
        <f>IF(N137="snížená",J137,0)</f>
        <v>11400</v>
      </c>
      <c r="BG137" s="166">
        <f>IF(N137="zákl. přenesená",J137,0)</f>
        <v>0</v>
      </c>
      <c r="BH137" s="166">
        <f>IF(N137="sníž. přenesená",J137,0)</f>
        <v>0</v>
      </c>
      <c r="BI137" s="166">
        <f>IF(N137="nulová",J137,0)</f>
        <v>0</v>
      </c>
      <c r="BJ137" s="15" t="s">
        <v>111</v>
      </c>
      <c r="BK137" s="166">
        <f>ROUND(I137*H137,2)</f>
        <v>11400</v>
      </c>
      <c r="BL137" s="15" t="s">
        <v>117</v>
      </c>
      <c r="BM137" s="165" t="s">
        <v>183</v>
      </c>
    </row>
    <row r="138" s="2" customFormat="1" ht="24.15" customHeight="1">
      <c r="A138" s="28"/>
      <c r="B138" s="154"/>
      <c r="C138" s="155" t="s">
        <v>184</v>
      </c>
      <c r="D138" s="155" t="s">
        <v>113</v>
      </c>
      <c r="E138" s="156" t="s">
        <v>185</v>
      </c>
      <c r="F138" s="157" t="s">
        <v>186</v>
      </c>
      <c r="G138" s="158" t="s">
        <v>116</v>
      </c>
      <c r="H138" s="159">
        <v>1</v>
      </c>
      <c r="I138" s="160">
        <v>19400</v>
      </c>
      <c r="J138" s="160">
        <f>ROUND(I138*H138,2)</f>
        <v>19400</v>
      </c>
      <c r="K138" s="157" t="s">
        <v>1</v>
      </c>
      <c r="L138" s="29"/>
      <c r="M138" s="161" t="s">
        <v>1</v>
      </c>
      <c r="N138" s="162" t="s">
        <v>40</v>
      </c>
      <c r="O138" s="163">
        <v>0</v>
      </c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5" t="s">
        <v>117</v>
      </c>
      <c r="AT138" s="165" t="s">
        <v>113</v>
      </c>
      <c r="AU138" s="165" t="s">
        <v>82</v>
      </c>
      <c r="AY138" s="15" t="s">
        <v>112</v>
      </c>
      <c r="BE138" s="166">
        <f>IF(N138="základní",J138,0)</f>
        <v>0</v>
      </c>
      <c r="BF138" s="166">
        <f>IF(N138="snížená",J138,0)</f>
        <v>19400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5" t="s">
        <v>111</v>
      </c>
      <c r="BK138" s="166">
        <f>ROUND(I138*H138,2)</f>
        <v>19400</v>
      </c>
      <c r="BL138" s="15" t="s">
        <v>117</v>
      </c>
      <c r="BM138" s="165" t="s">
        <v>187</v>
      </c>
    </row>
    <row r="139" s="2" customFormat="1" ht="16.5" customHeight="1">
      <c r="A139" s="28"/>
      <c r="B139" s="154"/>
      <c r="C139" s="155" t="s">
        <v>188</v>
      </c>
      <c r="D139" s="155" t="s">
        <v>113</v>
      </c>
      <c r="E139" s="156" t="s">
        <v>189</v>
      </c>
      <c r="F139" s="157" t="s">
        <v>190</v>
      </c>
      <c r="G139" s="158" t="s">
        <v>116</v>
      </c>
      <c r="H139" s="159">
        <v>1</v>
      </c>
      <c r="I139" s="160">
        <v>17200</v>
      </c>
      <c r="J139" s="160">
        <f>ROUND(I139*H139,2)</f>
        <v>17200</v>
      </c>
      <c r="K139" s="157" t="s">
        <v>1</v>
      </c>
      <c r="L139" s="29"/>
      <c r="M139" s="161" t="s">
        <v>1</v>
      </c>
      <c r="N139" s="162" t="s">
        <v>40</v>
      </c>
      <c r="O139" s="163">
        <v>0</v>
      </c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5" t="s">
        <v>117</v>
      </c>
      <c r="AT139" s="165" t="s">
        <v>113</v>
      </c>
      <c r="AU139" s="165" t="s">
        <v>82</v>
      </c>
      <c r="AY139" s="15" t="s">
        <v>112</v>
      </c>
      <c r="BE139" s="166">
        <f>IF(N139="základní",J139,0)</f>
        <v>0</v>
      </c>
      <c r="BF139" s="166">
        <f>IF(N139="snížená",J139,0)</f>
        <v>17200</v>
      </c>
      <c r="BG139" s="166">
        <f>IF(N139="zákl. přenesená",J139,0)</f>
        <v>0</v>
      </c>
      <c r="BH139" s="166">
        <f>IF(N139="sníž. přenesená",J139,0)</f>
        <v>0</v>
      </c>
      <c r="BI139" s="166">
        <f>IF(N139="nulová",J139,0)</f>
        <v>0</v>
      </c>
      <c r="BJ139" s="15" t="s">
        <v>111</v>
      </c>
      <c r="BK139" s="166">
        <f>ROUND(I139*H139,2)</f>
        <v>17200</v>
      </c>
      <c r="BL139" s="15" t="s">
        <v>117</v>
      </c>
      <c r="BM139" s="165" t="s">
        <v>191</v>
      </c>
    </row>
    <row r="140" s="12" customFormat="1">
      <c r="A140" s="12"/>
      <c r="B140" s="167"/>
      <c r="C140" s="12"/>
      <c r="D140" s="168" t="s">
        <v>138</v>
      </c>
      <c r="E140" s="169" t="s">
        <v>1</v>
      </c>
      <c r="F140" s="170" t="s">
        <v>192</v>
      </c>
      <c r="G140" s="12"/>
      <c r="H140" s="171">
        <v>1</v>
      </c>
      <c r="I140" s="12"/>
      <c r="J140" s="12"/>
      <c r="K140" s="12"/>
      <c r="L140" s="167"/>
      <c r="M140" s="172"/>
      <c r="N140" s="173"/>
      <c r="O140" s="173"/>
      <c r="P140" s="173"/>
      <c r="Q140" s="173"/>
      <c r="R140" s="173"/>
      <c r="S140" s="173"/>
      <c r="T140" s="17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69" t="s">
        <v>138</v>
      </c>
      <c r="AU140" s="169" t="s">
        <v>82</v>
      </c>
      <c r="AV140" s="12" t="s">
        <v>111</v>
      </c>
      <c r="AW140" s="12" t="s">
        <v>30</v>
      </c>
      <c r="AX140" s="12" t="s">
        <v>82</v>
      </c>
      <c r="AY140" s="169" t="s">
        <v>112</v>
      </c>
    </row>
    <row r="141" s="2" customFormat="1" ht="16.5" customHeight="1">
      <c r="A141" s="28"/>
      <c r="B141" s="154"/>
      <c r="C141" s="155" t="s">
        <v>193</v>
      </c>
      <c r="D141" s="155" t="s">
        <v>113</v>
      </c>
      <c r="E141" s="156" t="s">
        <v>194</v>
      </c>
      <c r="F141" s="157" t="s">
        <v>195</v>
      </c>
      <c r="G141" s="158" t="s">
        <v>116</v>
      </c>
      <c r="H141" s="159">
        <v>3</v>
      </c>
      <c r="I141" s="160">
        <v>2300</v>
      </c>
      <c r="J141" s="160">
        <f>ROUND(I141*H141,2)</f>
        <v>6900</v>
      </c>
      <c r="K141" s="157" t="s">
        <v>1</v>
      </c>
      <c r="L141" s="29"/>
      <c r="M141" s="161" t="s">
        <v>1</v>
      </c>
      <c r="N141" s="162" t="s">
        <v>40</v>
      </c>
      <c r="O141" s="163">
        <v>0</v>
      </c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5" t="s">
        <v>117</v>
      </c>
      <c r="AT141" s="165" t="s">
        <v>113</v>
      </c>
      <c r="AU141" s="165" t="s">
        <v>82</v>
      </c>
      <c r="AY141" s="15" t="s">
        <v>112</v>
      </c>
      <c r="BE141" s="166">
        <f>IF(N141="základní",J141,0)</f>
        <v>0</v>
      </c>
      <c r="BF141" s="166">
        <f>IF(N141="snížená",J141,0)</f>
        <v>6900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5" t="s">
        <v>111</v>
      </c>
      <c r="BK141" s="166">
        <f>ROUND(I141*H141,2)</f>
        <v>6900</v>
      </c>
      <c r="BL141" s="15" t="s">
        <v>117</v>
      </c>
      <c r="BM141" s="165" t="s">
        <v>196</v>
      </c>
    </row>
    <row r="142" s="2" customFormat="1" ht="16.5" customHeight="1">
      <c r="A142" s="28"/>
      <c r="B142" s="154"/>
      <c r="C142" s="155" t="s">
        <v>7</v>
      </c>
      <c r="D142" s="155" t="s">
        <v>113</v>
      </c>
      <c r="E142" s="156" t="s">
        <v>197</v>
      </c>
      <c r="F142" s="157" t="s">
        <v>198</v>
      </c>
      <c r="G142" s="158" t="s">
        <v>116</v>
      </c>
      <c r="H142" s="159">
        <v>3</v>
      </c>
      <c r="I142" s="160">
        <v>2900</v>
      </c>
      <c r="J142" s="160">
        <f>ROUND(I142*H142,2)</f>
        <v>8700</v>
      </c>
      <c r="K142" s="157" t="s">
        <v>1</v>
      </c>
      <c r="L142" s="29"/>
      <c r="M142" s="161" t="s">
        <v>1</v>
      </c>
      <c r="N142" s="162" t="s">
        <v>40</v>
      </c>
      <c r="O142" s="163">
        <v>0</v>
      </c>
      <c r="P142" s="163">
        <f>O142*H142</f>
        <v>0</v>
      </c>
      <c r="Q142" s="163">
        <v>0</v>
      </c>
      <c r="R142" s="163">
        <f>Q142*H142</f>
        <v>0</v>
      </c>
      <c r="S142" s="163">
        <v>0</v>
      </c>
      <c r="T142" s="16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5" t="s">
        <v>117</v>
      </c>
      <c r="AT142" s="165" t="s">
        <v>113</v>
      </c>
      <c r="AU142" s="165" t="s">
        <v>82</v>
      </c>
      <c r="AY142" s="15" t="s">
        <v>112</v>
      </c>
      <c r="BE142" s="166">
        <f>IF(N142="základní",J142,0)</f>
        <v>0</v>
      </c>
      <c r="BF142" s="166">
        <f>IF(N142="snížená",J142,0)</f>
        <v>8700</v>
      </c>
      <c r="BG142" s="166">
        <f>IF(N142="zákl. přenesená",J142,0)</f>
        <v>0</v>
      </c>
      <c r="BH142" s="166">
        <f>IF(N142="sníž. přenesená",J142,0)</f>
        <v>0</v>
      </c>
      <c r="BI142" s="166">
        <f>IF(N142="nulová",J142,0)</f>
        <v>0</v>
      </c>
      <c r="BJ142" s="15" t="s">
        <v>111</v>
      </c>
      <c r="BK142" s="166">
        <f>ROUND(I142*H142,2)</f>
        <v>8700</v>
      </c>
      <c r="BL142" s="15" t="s">
        <v>117</v>
      </c>
      <c r="BM142" s="165" t="s">
        <v>199</v>
      </c>
    </row>
    <row r="143" s="2" customFormat="1" ht="16.5" customHeight="1">
      <c r="A143" s="28"/>
      <c r="B143" s="154"/>
      <c r="C143" s="155" t="s">
        <v>200</v>
      </c>
      <c r="D143" s="155" t="s">
        <v>113</v>
      </c>
      <c r="E143" s="156" t="s">
        <v>201</v>
      </c>
      <c r="F143" s="157" t="s">
        <v>202</v>
      </c>
      <c r="G143" s="158" t="s">
        <v>116</v>
      </c>
      <c r="H143" s="159">
        <v>1</v>
      </c>
      <c r="I143" s="160">
        <v>6200</v>
      </c>
      <c r="J143" s="160">
        <f>ROUND(I143*H143,2)</f>
        <v>6200</v>
      </c>
      <c r="K143" s="157" t="s">
        <v>1</v>
      </c>
      <c r="L143" s="29"/>
      <c r="M143" s="161" t="s">
        <v>1</v>
      </c>
      <c r="N143" s="162" t="s">
        <v>40</v>
      </c>
      <c r="O143" s="163">
        <v>0</v>
      </c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5" t="s">
        <v>117</v>
      </c>
      <c r="AT143" s="165" t="s">
        <v>113</v>
      </c>
      <c r="AU143" s="165" t="s">
        <v>82</v>
      </c>
      <c r="AY143" s="15" t="s">
        <v>112</v>
      </c>
      <c r="BE143" s="166">
        <f>IF(N143="základní",J143,0)</f>
        <v>0</v>
      </c>
      <c r="BF143" s="166">
        <f>IF(N143="snížená",J143,0)</f>
        <v>6200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5" t="s">
        <v>111</v>
      </c>
      <c r="BK143" s="166">
        <f>ROUND(I143*H143,2)</f>
        <v>6200</v>
      </c>
      <c r="BL143" s="15" t="s">
        <v>117</v>
      </c>
      <c r="BM143" s="165" t="s">
        <v>203</v>
      </c>
    </row>
    <row r="144" s="2" customFormat="1" ht="16.5" customHeight="1">
      <c r="A144" s="28"/>
      <c r="B144" s="154"/>
      <c r="C144" s="155" t="s">
        <v>204</v>
      </c>
      <c r="D144" s="155" t="s">
        <v>113</v>
      </c>
      <c r="E144" s="156" t="s">
        <v>205</v>
      </c>
      <c r="F144" s="157" t="s">
        <v>206</v>
      </c>
      <c r="G144" s="158" t="s">
        <v>116</v>
      </c>
      <c r="H144" s="159">
        <v>1</v>
      </c>
      <c r="I144" s="160">
        <v>4800</v>
      </c>
      <c r="J144" s="160">
        <f>ROUND(I144*H144,2)</f>
        <v>4800</v>
      </c>
      <c r="K144" s="157" t="s">
        <v>1</v>
      </c>
      <c r="L144" s="29"/>
      <c r="M144" s="161" t="s">
        <v>1</v>
      </c>
      <c r="N144" s="162" t="s">
        <v>40</v>
      </c>
      <c r="O144" s="163">
        <v>0</v>
      </c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5" t="s">
        <v>117</v>
      </c>
      <c r="AT144" s="165" t="s">
        <v>113</v>
      </c>
      <c r="AU144" s="165" t="s">
        <v>82</v>
      </c>
      <c r="AY144" s="15" t="s">
        <v>112</v>
      </c>
      <c r="BE144" s="166">
        <f>IF(N144="základní",J144,0)</f>
        <v>0</v>
      </c>
      <c r="BF144" s="166">
        <f>IF(N144="snížená",J144,0)</f>
        <v>4800</v>
      </c>
      <c r="BG144" s="166">
        <f>IF(N144="zákl. přenesená",J144,0)</f>
        <v>0</v>
      </c>
      <c r="BH144" s="166">
        <f>IF(N144="sníž. přenesená",J144,0)</f>
        <v>0</v>
      </c>
      <c r="BI144" s="166">
        <f>IF(N144="nulová",J144,0)</f>
        <v>0</v>
      </c>
      <c r="BJ144" s="15" t="s">
        <v>111</v>
      </c>
      <c r="BK144" s="166">
        <f>ROUND(I144*H144,2)</f>
        <v>4800</v>
      </c>
      <c r="BL144" s="15" t="s">
        <v>117</v>
      </c>
      <c r="BM144" s="165" t="s">
        <v>207</v>
      </c>
    </row>
    <row r="145" s="12" customFormat="1">
      <c r="A145" s="12"/>
      <c r="B145" s="167"/>
      <c r="C145" s="12"/>
      <c r="D145" s="168" t="s">
        <v>138</v>
      </c>
      <c r="E145" s="169" t="s">
        <v>1</v>
      </c>
      <c r="F145" s="170" t="s">
        <v>208</v>
      </c>
      <c r="G145" s="12"/>
      <c r="H145" s="171">
        <v>1</v>
      </c>
      <c r="I145" s="12"/>
      <c r="J145" s="12"/>
      <c r="K145" s="12"/>
      <c r="L145" s="167"/>
      <c r="M145" s="172"/>
      <c r="N145" s="173"/>
      <c r="O145" s="173"/>
      <c r="P145" s="173"/>
      <c r="Q145" s="173"/>
      <c r="R145" s="173"/>
      <c r="S145" s="173"/>
      <c r="T145" s="17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69" t="s">
        <v>138</v>
      </c>
      <c r="AU145" s="169" t="s">
        <v>82</v>
      </c>
      <c r="AV145" s="12" t="s">
        <v>111</v>
      </c>
      <c r="AW145" s="12" t="s">
        <v>30</v>
      </c>
      <c r="AX145" s="12" t="s">
        <v>82</v>
      </c>
      <c r="AY145" s="169" t="s">
        <v>112</v>
      </c>
    </row>
    <row r="146" s="2" customFormat="1" ht="16.5" customHeight="1">
      <c r="A146" s="28"/>
      <c r="B146" s="154"/>
      <c r="C146" s="155" t="s">
        <v>209</v>
      </c>
      <c r="D146" s="155" t="s">
        <v>113</v>
      </c>
      <c r="E146" s="156" t="s">
        <v>210</v>
      </c>
      <c r="F146" s="157" t="s">
        <v>211</v>
      </c>
      <c r="G146" s="158" t="s">
        <v>116</v>
      </c>
      <c r="H146" s="159">
        <v>1</v>
      </c>
      <c r="I146" s="160">
        <v>34600</v>
      </c>
      <c r="J146" s="160">
        <f>ROUND(I146*H146,2)</f>
        <v>34600</v>
      </c>
      <c r="K146" s="157" t="s">
        <v>1</v>
      </c>
      <c r="L146" s="29"/>
      <c r="M146" s="161" t="s">
        <v>1</v>
      </c>
      <c r="N146" s="162" t="s">
        <v>40</v>
      </c>
      <c r="O146" s="163">
        <v>0</v>
      </c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5" t="s">
        <v>117</v>
      </c>
      <c r="AT146" s="165" t="s">
        <v>113</v>
      </c>
      <c r="AU146" s="165" t="s">
        <v>82</v>
      </c>
      <c r="AY146" s="15" t="s">
        <v>112</v>
      </c>
      <c r="BE146" s="166">
        <f>IF(N146="základní",J146,0)</f>
        <v>0</v>
      </c>
      <c r="BF146" s="166">
        <f>IF(N146="snížená",J146,0)</f>
        <v>34600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5" t="s">
        <v>111</v>
      </c>
      <c r="BK146" s="166">
        <f>ROUND(I146*H146,2)</f>
        <v>34600</v>
      </c>
      <c r="BL146" s="15" t="s">
        <v>117</v>
      </c>
      <c r="BM146" s="165" t="s">
        <v>212</v>
      </c>
    </row>
    <row r="147" s="12" customFormat="1">
      <c r="A147" s="12"/>
      <c r="B147" s="167"/>
      <c r="C147" s="12"/>
      <c r="D147" s="168" t="s">
        <v>138</v>
      </c>
      <c r="E147" s="169" t="s">
        <v>1</v>
      </c>
      <c r="F147" s="170" t="s">
        <v>213</v>
      </c>
      <c r="G147" s="12"/>
      <c r="H147" s="171">
        <v>1</v>
      </c>
      <c r="I147" s="12"/>
      <c r="J147" s="12"/>
      <c r="K147" s="12"/>
      <c r="L147" s="167"/>
      <c r="M147" s="172"/>
      <c r="N147" s="173"/>
      <c r="O147" s="173"/>
      <c r="P147" s="173"/>
      <c r="Q147" s="173"/>
      <c r="R147" s="173"/>
      <c r="S147" s="173"/>
      <c r="T147" s="17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69" t="s">
        <v>138</v>
      </c>
      <c r="AU147" s="169" t="s">
        <v>82</v>
      </c>
      <c r="AV147" s="12" t="s">
        <v>111</v>
      </c>
      <c r="AW147" s="12" t="s">
        <v>30</v>
      </c>
      <c r="AX147" s="12" t="s">
        <v>82</v>
      </c>
      <c r="AY147" s="169" t="s">
        <v>112</v>
      </c>
    </row>
    <row r="148" s="2" customFormat="1" ht="16.5" customHeight="1">
      <c r="A148" s="28"/>
      <c r="B148" s="154"/>
      <c r="C148" s="155" t="s">
        <v>214</v>
      </c>
      <c r="D148" s="155" t="s">
        <v>113</v>
      </c>
      <c r="E148" s="156" t="s">
        <v>215</v>
      </c>
      <c r="F148" s="157" t="s">
        <v>216</v>
      </c>
      <c r="G148" s="158" t="s">
        <v>116</v>
      </c>
      <c r="H148" s="159">
        <v>1</v>
      </c>
      <c r="I148" s="160">
        <v>16300</v>
      </c>
      <c r="J148" s="160">
        <f>ROUND(I148*H148,2)</f>
        <v>16300</v>
      </c>
      <c r="K148" s="157" t="s">
        <v>1</v>
      </c>
      <c r="L148" s="29"/>
      <c r="M148" s="161" t="s">
        <v>1</v>
      </c>
      <c r="N148" s="162" t="s">
        <v>40</v>
      </c>
      <c r="O148" s="163">
        <v>0</v>
      </c>
      <c r="P148" s="163">
        <f>O148*H148</f>
        <v>0</v>
      </c>
      <c r="Q148" s="163">
        <v>0</v>
      </c>
      <c r="R148" s="163">
        <f>Q148*H148</f>
        <v>0</v>
      </c>
      <c r="S148" s="163">
        <v>0</v>
      </c>
      <c r="T148" s="16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5" t="s">
        <v>117</v>
      </c>
      <c r="AT148" s="165" t="s">
        <v>113</v>
      </c>
      <c r="AU148" s="165" t="s">
        <v>82</v>
      </c>
      <c r="AY148" s="15" t="s">
        <v>112</v>
      </c>
      <c r="BE148" s="166">
        <f>IF(N148="základní",J148,0)</f>
        <v>0</v>
      </c>
      <c r="BF148" s="166">
        <f>IF(N148="snížená",J148,0)</f>
        <v>16300</v>
      </c>
      <c r="BG148" s="166">
        <f>IF(N148="zákl. přenesená",J148,0)</f>
        <v>0</v>
      </c>
      <c r="BH148" s="166">
        <f>IF(N148="sníž. přenesená",J148,0)</f>
        <v>0</v>
      </c>
      <c r="BI148" s="166">
        <f>IF(N148="nulová",J148,0)</f>
        <v>0</v>
      </c>
      <c r="BJ148" s="15" t="s">
        <v>111</v>
      </c>
      <c r="BK148" s="166">
        <f>ROUND(I148*H148,2)</f>
        <v>16300</v>
      </c>
      <c r="BL148" s="15" t="s">
        <v>117</v>
      </c>
      <c r="BM148" s="165" t="s">
        <v>217</v>
      </c>
    </row>
    <row r="149" s="12" customFormat="1">
      <c r="A149" s="12"/>
      <c r="B149" s="167"/>
      <c r="C149" s="12"/>
      <c r="D149" s="168" t="s">
        <v>138</v>
      </c>
      <c r="E149" s="169" t="s">
        <v>1</v>
      </c>
      <c r="F149" s="170" t="s">
        <v>218</v>
      </c>
      <c r="G149" s="12"/>
      <c r="H149" s="171">
        <v>1</v>
      </c>
      <c r="I149" s="12"/>
      <c r="J149" s="12"/>
      <c r="K149" s="12"/>
      <c r="L149" s="167"/>
      <c r="M149" s="172"/>
      <c r="N149" s="173"/>
      <c r="O149" s="173"/>
      <c r="P149" s="173"/>
      <c r="Q149" s="173"/>
      <c r="R149" s="173"/>
      <c r="S149" s="173"/>
      <c r="T149" s="17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69" t="s">
        <v>138</v>
      </c>
      <c r="AU149" s="169" t="s">
        <v>82</v>
      </c>
      <c r="AV149" s="12" t="s">
        <v>111</v>
      </c>
      <c r="AW149" s="12" t="s">
        <v>30</v>
      </c>
      <c r="AX149" s="12" t="s">
        <v>82</v>
      </c>
      <c r="AY149" s="169" t="s">
        <v>112</v>
      </c>
    </row>
    <row r="150" s="2" customFormat="1" ht="16.5" customHeight="1">
      <c r="A150" s="28"/>
      <c r="B150" s="154"/>
      <c r="C150" s="155" t="s">
        <v>219</v>
      </c>
      <c r="D150" s="155" t="s">
        <v>113</v>
      </c>
      <c r="E150" s="156" t="s">
        <v>220</v>
      </c>
      <c r="F150" s="157" t="s">
        <v>221</v>
      </c>
      <c r="G150" s="158" t="s">
        <v>116</v>
      </c>
      <c r="H150" s="159">
        <v>1</v>
      </c>
      <c r="I150" s="160">
        <v>12000</v>
      </c>
      <c r="J150" s="160">
        <f>ROUND(I150*H150,2)</f>
        <v>12000</v>
      </c>
      <c r="K150" s="157" t="s">
        <v>1</v>
      </c>
      <c r="L150" s="29"/>
      <c r="M150" s="161" t="s">
        <v>1</v>
      </c>
      <c r="N150" s="162" t="s">
        <v>40</v>
      </c>
      <c r="O150" s="163">
        <v>0</v>
      </c>
      <c r="P150" s="163">
        <f>O150*H150</f>
        <v>0</v>
      </c>
      <c r="Q150" s="163">
        <v>0</v>
      </c>
      <c r="R150" s="163">
        <f>Q150*H150</f>
        <v>0</v>
      </c>
      <c r="S150" s="163">
        <v>0</v>
      </c>
      <c r="T150" s="16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5" t="s">
        <v>117</v>
      </c>
      <c r="AT150" s="165" t="s">
        <v>113</v>
      </c>
      <c r="AU150" s="165" t="s">
        <v>82</v>
      </c>
      <c r="AY150" s="15" t="s">
        <v>112</v>
      </c>
      <c r="BE150" s="166">
        <f>IF(N150="základní",J150,0)</f>
        <v>0</v>
      </c>
      <c r="BF150" s="166">
        <f>IF(N150="snížená",J150,0)</f>
        <v>12000</v>
      </c>
      <c r="BG150" s="166">
        <f>IF(N150="zákl. přenesená",J150,0)</f>
        <v>0</v>
      </c>
      <c r="BH150" s="166">
        <f>IF(N150="sníž. přenesená",J150,0)</f>
        <v>0</v>
      </c>
      <c r="BI150" s="166">
        <f>IF(N150="nulová",J150,0)</f>
        <v>0</v>
      </c>
      <c r="BJ150" s="15" t="s">
        <v>111</v>
      </c>
      <c r="BK150" s="166">
        <f>ROUND(I150*H150,2)</f>
        <v>12000</v>
      </c>
      <c r="BL150" s="15" t="s">
        <v>117</v>
      </c>
      <c r="BM150" s="165" t="s">
        <v>222</v>
      </c>
    </row>
    <row r="151" s="12" customFormat="1">
      <c r="A151" s="12"/>
      <c r="B151" s="167"/>
      <c r="C151" s="12"/>
      <c r="D151" s="168" t="s">
        <v>138</v>
      </c>
      <c r="E151" s="169" t="s">
        <v>1</v>
      </c>
      <c r="F151" s="170" t="s">
        <v>223</v>
      </c>
      <c r="G151" s="12"/>
      <c r="H151" s="171">
        <v>1</v>
      </c>
      <c r="I151" s="12"/>
      <c r="J151" s="12"/>
      <c r="K151" s="12"/>
      <c r="L151" s="167"/>
      <c r="M151" s="172"/>
      <c r="N151" s="173"/>
      <c r="O151" s="173"/>
      <c r="P151" s="173"/>
      <c r="Q151" s="173"/>
      <c r="R151" s="173"/>
      <c r="S151" s="173"/>
      <c r="T151" s="17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69" t="s">
        <v>138</v>
      </c>
      <c r="AU151" s="169" t="s">
        <v>82</v>
      </c>
      <c r="AV151" s="12" t="s">
        <v>111</v>
      </c>
      <c r="AW151" s="12" t="s">
        <v>30</v>
      </c>
      <c r="AX151" s="12" t="s">
        <v>82</v>
      </c>
      <c r="AY151" s="169" t="s">
        <v>112</v>
      </c>
    </row>
    <row r="152" s="2" customFormat="1" ht="16.5" customHeight="1">
      <c r="A152" s="28"/>
      <c r="B152" s="154"/>
      <c r="C152" s="155" t="s">
        <v>224</v>
      </c>
      <c r="D152" s="155" t="s">
        <v>113</v>
      </c>
      <c r="E152" s="156" t="s">
        <v>225</v>
      </c>
      <c r="F152" s="157" t="s">
        <v>226</v>
      </c>
      <c r="G152" s="158" t="s">
        <v>116</v>
      </c>
      <c r="H152" s="159">
        <v>1</v>
      </c>
      <c r="I152" s="160">
        <v>10600</v>
      </c>
      <c r="J152" s="160">
        <f>ROUND(I152*H152,2)</f>
        <v>10600</v>
      </c>
      <c r="K152" s="157" t="s">
        <v>1</v>
      </c>
      <c r="L152" s="29"/>
      <c r="M152" s="161" t="s">
        <v>1</v>
      </c>
      <c r="N152" s="162" t="s">
        <v>40</v>
      </c>
      <c r="O152" s="163">
        <v>0</v>
      </c>
      <c r="P152" s="163">
        <f>O152*H152</f>
        <v>0</v>
      </c>
      <c r="Q152" s="163">
        <v>0</v>
      </c>
      <c r="R152" s="163">
        <f>Q152*H152</f>
        <v>0</v>
      </c>
      <c r="S152" s="163">
        <v>0</v>
      </c>
      <c r="T152" s="16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5" t="s">
        <v>117</v>
      </c>
      <c r="AT152" s="165" t="s">
        <v>113</v>
      </c>
      <c r="AU152" s="165" t="s">
        <v>82</v>
      </c>
      <c r="AY152" s="15" t="s">
        <v>112</v>
      </c>
      <c r="BE152" s="166">
        <f>IF(N152="základní",J152,0)</f>
        <v>0</v>
      </c>
      <c r="BF152" s="166">
        <f>IF(N152="snížená",J152,0)</f>
        <v>10600</v>
      </c>
      <c r="BG152" s="166">
        <f>IF(N152="zákl. přenesená",J152,0)</f>
        <v>0</v>
      </c>
      <c r="BH152" s="166">
        <f>IF(N152="sníž. přenesená",J152,0)</f>
        <v>0</v>
      </c>
      <c r="BI152" s="166">
        <f>IF(N152="nulová",J152,0)</f>
        <v>0</v>
      </c>
      <c r="BJ152" s="15" t="s">
        <v>111</v>
      </c>
      <c r="BK152" s="166">
        <f>ROUND(I152*H152,2)</f>
        <v>10600</v>
      </c>
      <c r="BL152" s="15" t="s">
        <v>117</v>
      </c>
      <c r="BM152" s="165" t="s">
        <v>227</v>
      </c>
    </row>
    <row r="153" s="12" customFormat="1">
      <c r="A153" s="12"/>
      <c r="B153" s="167"/>
      <c r="C153" s="12"/>
      <c r="D153" s="168" t="s">
        <v>138</v>
      </c>
      <c r="E153" s="169" t="s">
        <v>1</v>
      </c>
      <c r="F153" s="170" t="s">
        <v>228</v>
      </c>
      <c r="G153" s="12"/>
      <c r="H153" s="171">
        <v>1</v>
      </c>
      <c r="I153" s="12"/>
      <c r="J153" s="12"/>
      <c r="K153" s="12"/>
      <c r="L153" s="167"/>
      <c r="M153" s="172"/>
      <c r="N153" s="173"/>
      <c r="O153" s="173"/>
      <c r="P153" s="173"/>
      <c r="Q153" s="173"/>
      <c r="R153" s="173"/>
      <c r="S153" s="173"/>
      <c r="T153" s="17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69" t="s">
        <v>138</v>
      </c>
      <c r="AU153" s="169" t="s">
        <v>82</v>
      </c>
      <c r="AV153" s="12" t="s">
        <v>111</v>
      </c>
      <c r="AW153" s="12" t="s">
        <v>30</v>
      </c>
      <c r="AX153" s="12" t="s">
        <v>82</v>
      </c>
      <c r="AY153" s="169" t="s">
        <v>112</v>
      </c>
    </row>
    <row r="154" s="2" customFormat="1" ht="16.5" customHeight="1">
      <c r="A154" s="28"/>
      <c r="B154" s="154"/>
      <c r="C154" s="155" t="s">
        <v>229</v>
      </c>
      <c r="D154" s="155" t="s">
        <v>113</v>
      </c>
      <c r="E154" s="156" t="s">
        <v>230</v>
      </c>
      <c r="F154" s="157" t="s">
        <v>231</v>
      </c>
      <c r="G154" s="158" t="s">
        <v>116</v>
      </c>
      <c r="H154" s="159">
        <v>1</v>
      </c>
      <c r="I154" s="160">
        <v>7400</v>
      </c>
      <c r="J154" s="160">
        <f>ROUND(I154*H154,2)</f>
        <v>7400</v>
      </c>
      <c r="K154" s="157" t="s">
        <v>1</v>
      </c>
      <c r="L154" s="29"/>
      <c r="M154" s="161" t="s">
        <v>1</v>
      </c>
      <c r="N154" s="162" t="s">
        <v>40</v>
      </c>
      <c r="O154" s="163">
        <v>0</v>
      </c>
      <c r="P154" s="163">
        <f>O154*H154</f>
        <v>0</v>
      </c>
      <c r="Q154" s="163">
        <v>0</v>
      </c>
      <c r="R154" s="163">
        <f>Q154*H154</f>
        <v>0</v>
      </c>
      <c r="S154" s="163">
        <v>0</v>
      </c>
      <c r="T154" s="16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5" t="s">
        <v>117</v>
      </c>
      <c r="AT154" s="165" t="s">
        <v>113</v>
      </c>
      <c r="AU154" s="165" t="s">
        <v>82</v>
      </c>
      <c r="AY154" s="15" t="s">
        <v>112</v>
      </c>
      <c r="BE154" s="166">
        <f>IF(N154="základní",J154,0)</f>
        <v>0</v>
      </c>
      <c r="BF154" s="166">
        <f>IF(N154="snížená",J154,0)</f>
        <v>7400</v>
      </c>
      <c r="BG154" s="166">
        <f>IF(N154="zákl. přenesená",J154,0)</f>
        <v>0</v>
      </c>
      <c r="BH154" s="166">
        <f>IF(N154="sníž. přenesená",J154,0)</f>
        <v>0</v>
      </c>
      <c r="BI154" s="166">
        <f>IF(N154="nulová",J154,0)</f>
        <v>0</v>
      </c>
      <c r="BJ154" s="15" t="s">
        <v>111</v>
      </c>
      <c r="BK154" s="166">
        <f>ROUND(I154*H154,2)</f>
        <v>7400</v>
      </c>
      <c r="BL154" s="15" t="s">
        <v>117</v>
      </c>
      <c r="BM154" s="165" t="s">
        <v>232</v>
      </c>
    </row>
    <row r="155" s="12" customFormat="1">
      <c r="A155" s="12"/>
      <c r="B155" s="167"/>
      <c r="C155" s="12"/>
      <c r="D155" s="168" t="s">
        <v>138</v>
      </c>
      <c r="E155" s="169" t="s">
        <v>1</v>
      </c>
      <c r="F155" s="170" t="s">
        <v>233</v>
      </c>
      <c r="G155" s="12"/>
      <c r="H155" s="171">
        <v>1</v>
      </c>
      <c r="I155" s="12"/>
      <c r="J155" s="12"/>
      <c r="K155" s="12"/>
      <c r="L155" s="167"/>
      <c r="M155" s="172"/>
      <c r="N155" s="173"/>
      <c r="O155" s="173"/>
      <c r="P155" s="173"/>
      <c r="Q155" s="173"/>
      <c r="R155" s="173"/>
      <c r="S155" s="173"/>
      <c r="T155" s="17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69" t="s">
        <v>138</v>
      </c>
      <c r="AU155" s="169" t="s">
        <v>82</v>
      </c>
      <c r="AV155" s="12" t="s">
        <v>111</v>
      </c>
      <c r="AW155" s="12" t="s">
        <v>30</v>
      </c>
      <c r="AX155" s="12" t="s">
        <v>82</v>
      </c>
      <c r="AY155" s="169" t="s">
        <v>112</v>
      </c>
    </row>
    <row r="156" s="2" customFormat="1" ht="16.5" customHeight="1">
      <c r="A156" s="28"/>
      <c r="B156" s="154"/>
      <c r="C156" s="155" t="s">
        <v>234</v>
      </c>
      <c r="D156" s="155" t="s">
        <v>113</v>
      </c>
      <c r="E156" s="156" t="s">
        <v>235</v>
      </c>
      <c r="F156" s="157" t="s">
        <v>236</v>
      </c>
      <c r="G156" s="158" t="s">
        <v>116</v>
      </c>
      <c r="H156" s="159">
        <v>14</v>
      </c>
      <c r="I156" s="160">
        <v>4600</v>
      </c>
      <c r="J156" s="160">
        <f>ROUND(I156*H156,2)</f>
        <v>64400</v>
      </c>
      <c r="K156" s="157" t="s">
        <v>1</v>
      </c>
      <c r="L156" s="29"/>
      <c r="M156" s="161" t="s">
        <v>1</v>
      </c>
      <c r="N156" s="162" t="s">
        <v>40</v>
      </c>
      <c r="O156" s="163">
        <v>0</v>
      </c>
      <c r="P156" s="163">
        <f>O156*H156</f>
        <v>0</v>
      </c>
      <c r="Q156" s="163">
        <v>0</v>
      </c>
      <c r="R156" s="163">
        <f>Q156*H156</f>
        <v>0</v>
      </c>
      <c r="S156" s="163">
        <v>0</v>
      </c>
      <c r="T156" s="164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5" t="s">
        <v>117</v>
      </c>
      <c r="AT156" s="165" t="s">
        <v>113</v>
      </c>
      <c r="AU156" s="165" t="s">
        <v>82</v>
      </c>
      <c r="AY156" s="15" t="s">
        <v>112</v>
      </c>
      <c r="BE156" s="166">
        <f>IF(N156="základní",J156,0)</f>
        <v>0</v>
      </c>
      <c r="BF156" s="166">
        <f>IF(N156="snížená",J156,0)</f>
        <v>64400</v>
      </c>
      <c r="BG156" s="166">
        <f>IF(N156="zákl. přenesená",J156,0)</f>
        <v>0</v>
      </c>
      <c r="BH156" s="166">
        <f>IF(N156="sníž. přenesená",J156,0)</f>
        <v>0</v>
      </c>
      <c r="BI156" s="166">
        <f>IF(N156="nulová",J156,0)</f>
        <v>0</v>
      </c>
      <c r="BJ156" s="15" t="s">
        <v>111</v>
      </c>
      <c r="BK156" s="166">
        <f>ROUND(I156*H156,2)</f>
        <v>64400</v>
      </c>
      <c r="BL156" s="15" t="s">
        <v>117</v>
      </c>
      <c r="BM156" s="165" t="s">
        <v>237</v>
      </c>
    </row>
    <row r="157" s="12" customFormat="1">
      <c r="A157" s="12"/>
      <c r="B157" s="167"/>
      <c r="C157" s="12"/>
      <c r="D157" s="168" t="s">
        <v>138</v>
      </c>
      <c r="E157" s="169" t="s">
        <v>1</v>
      </c>
      <c r="F157" s="170" t="s">
        <v>238</v>
      </c>
      <c r="G157" s="12"/>
      <c r="H157" s="171">
        <v>14</v>
      </c>
      <c r="I157" s="12"/>
      <c r="J157" s="12"/>
      <c r="K157" s="12"/>
      <c r="L157" s="167"/>
      <c r="M157" s="172"/>
      <c r="N157" s="173"/>
      <c r="O157" s="173"/>
      <c r="P157" s="173"/>
      <c r="Q157" s="173"/>
      <c r="R157" s="173"/>
      <c r="S157" s="173"/>
      <c r="T157" s="17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69" t="s">
        <v>138</v>
      </c>
      <c r="AU157" s="169" t="s">
        <v>82</v>
      </c>
      <c r="AV157" s="12" t="s">
        <v>111</v>
      </c>
      <c r="AW157" s="12" t="s">
        <v>30</v>
      </c>
      <c r="AX157" s="12" t="s">
        <v>82</v>
      </c>
      <c r="AY157" s="169" t="s">
        <v>112</v>
      </c>
    </row>
    <row r="158" s="2" customFormat="1" ht="16.5" customHeight="1">
      <c r="A158" s="28"/>
      <c r="B158" s="154"/>
      <c r="C158" s="155" t="s">
        <v>239</v>
      </c>
      <c r="D158" s="155" t="s">
        <v>113</v>
      </c>
      <c r="E158" s="156" t="s">
        <v>240</v>
      </c>
      <c r="F158" s="157" t="s">
        <v>241</v>
      </c>
      <c r="G158" s="158" t="s">
        <v>116</v>
      </c>
      <c r="H158" s="159">
        <v>3</v>
      </c>
      <c r="I158" s="160">
        <v>8700</v>
      </c>
      <c r="J158" s="160">
        <f>ROUND(I158*H158,2)</f>
        <v>26100</v>
      </c>
      <c r="K158" s="157" t="s">
        <v>1</v>
      </c>
      <c r="L158" s="29"/>
      <c r="M158" s="161" t="s">
        <v>1</v>
      </c>
      <c r="N158" s="162" t="s">
        <v>40</v>
      </c>
      <c r="O158" s="163">
        <v>0</v>
      </c>
      <c r="P158" s="163">
        <f>O158*H158</f>
        <v>0</v>
      </c>
      <c r="Q158" s="163">
        <v>0</v>
      </c>
      <c r="R158" s="163">
        <f>Q158*H158</f>
        <v>0</v>
      </c>
      <c r="S158" s="163">
        <v>0</v>
      </c>
      <c r="T158" s="16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5" t="s">
        <v>117</v>
      </c>
      <c r="AT158" s="165" t="s">
        <v>113</v>
      </c>
      <c r="AU158" s="165" t="s">
        <v>82</v>
      </c>
      <c r="AY158" s="15" t="s">
        <v>112</v>
      </c>
      <c r="BE158" s="166">
        <f>IF(N158="základní",J158,0)</f>
        <v>0</v>
      </c>
      <c r="BF158" s="166">
        <f>IF(N158="snížená",J158,0)</f>
        <v>26100</v>
      </c>
      <c r="BG158" s="166">
        <f>IF(N158="zákl. přenesená",J158,0)</f>
        <v>0</v>
      </c>
      <c r="BH158" s="166">
        <f>IF(N158="sníž. přenesená",J158,0)</f>
        <v>0</v>
      </c>
      <c r="BI158" s="166">
        <f>IF(N158="nulová",J158,0)</f>
        <v>0</v>
      </c>
      <c r="BJ158" s="15" t="s">
        <v>111</v>
      </c>
      <c r="BK158" s="166">
        <f>ROUND(I158*H158,2)</f>
        <v>26100</v>
      </c>
      <c r="BL158" s="15" t="s">
        <v>117</v>
      </c>
      <c r="BM158" s="165" t="s">
        <v>242</v>
      </c>
    </row>
    <row r="159" s="2" customFormat="1" ht="16.5" customHeight="1">
      <c r="A159" s="28"/>
      <c r="B159" s="154"/>
      <c r="C159" s="155" t="s">
        <v>243</v>
      </c>
      <c r="D159" s="155" t="s">
        <v>113</v>
      </c>
      <c r="E159" s="156" t="s">
        <v>244</v>
      </c>
      <c r="F159" s="157" t="s">
        <v>245</v>
      </c>
      <c r="G159" s="158" t="s">
        <v>116</v>
      </c>
      <c r="H159" s="159">
        <v>7</v>
      </c>
      <c r="I159" s="160">
        <v>5100</v>
      </c>
      <c r="J159" s="160">
        <f>ROUND(I159*H159,2)</f>
        <v>35700</v>
      </c>
      <c r="K159" s="157" t="s">
        <v>1</v>
      </c>
      <c r="L159" s="29"/>
      <c r="M159" s="161" t="s">
        <v>1</v>
      </c>
      <c r="N159" s="162" t="s">
        <v>40</v>
      </c>
      <c r="O159" s="163">
        <v>0</v>
      </c>
      <c r="P159" s="163">
        <f>O159*H159</f>
        <v>0</v>
      </c>
      <c r="Q159" s="163">
        <v>0</v>
      </c>
      <c r="R159" s="163">
        <f>Q159*H159</f>
        <v>0</v>
      </c>
      <c r="S159" s="163">
        <v>0</v>
      </c>
      <c r="T159" s="16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5" t="s">
        <v>117</v>
      </c>
      <c r="AT159" s="165" t="s">
        <v>113</v>
      </c>
      <c r="AU159" s="165" t="s">
        <v>82</v>
      </c>
      <c r="AY159" s="15" t="s">
        <v>112</v>
      </c>
      <c r="BE159" s="166">
        <f>IF(N159="základní",J159,0)</f>
        <v>0</v>
      </c>
      <c r="BF159" s="166">
        <f>IF(N159="snížená",J159,0)</f>
        <v>35700</v>
      </c>
      <c r="BG159" s="166">
        <f>IF(N159="zákl. přenesená",J159,0)</f>
        <v>0</v>
      </c>
      <c r="BH159" s="166">
        <f>IF(N159="sníž. přenesená",J159,0)</f>
        <v>0</v>
      </c>
      <c r="BI159" s="166">
        <f>IF(N159="nulová",J159,0)</f>
        <v>0</v>
      </c>
      <c r="BJ159" s="15" t="s">
        <v>111</v>
      </c>
      <c r="BK159" s="166">
        <f>ROUND(I159*H159,2)</f>
        <v>35700</v>
      </c>
      <c r="BL159" s="15" t="s">
        <v>117</v>
      </c>
      <c r="BM159" s="165" t="s">
        <v>246</v>
      </c>
    </row>
    <row r="160" s="2" customFormat="1" ht="16.5" customHeight="1">
      <c r="A160" s="28"/>
      <c r="B160" s="154"/>
      <c r="C160" s="155" t="s">
        <v>247</v>
      </c>
      <c r="D160" s="155" t="s">
        <v>113</v>
      </c>
      <c r="E160" s="156" t="s">
        <v>248</v>
      </c>
      <c r="F160" s="157" t="s">
        <v>249</v>
      </c>
      <c r="G160" s="158" t="s">
        <v>116</v>
      </c>
      <c r="H160" s="159">
        <v>3</v>
      </c>
      <c r="I160" s="160">
        <v>7800</v>
      </c>
      <c r="J160" s="160">
        <f>ROUND(I160*H160,2)</f>
        <v>23400</v>
      </c>
      <c r="K160" s="157" t="s">
        <v>1</v>
      </c>
      <c r="L160" s="29"/>
      <c r="M160" s="161" t="s">
        <v>1</v>
      </c>
      <c r="N160" s="162" t="s">
        <v>40</v>
      </c>
      <c r="O160" s="163">
        <v>0</v>
      </c>
      <c r="P160" s="163">
        <f>O160*H160</f>
        <v>0</v>
      </c>
      <c r="Q160" s="163">
        <v>0</v>
      </c>
      <c r="R160" s="163">
        <f>Q160*H160</f>
        <v>0</v>
      </c>
      <c r="S160" s="163">
        <v>0</v>
      </c>
      <c r="T160" s="16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5" t="s">
        <v>117</v>
      </c>
      <c r="AT160" s="165" t="s">
        <v>113</v>
      </c>
      <c r="AU160" s="165" t="s">
        <v>82</v>
      </c>
      <c r="AY160" s="15" t="s">
        <v>112</v>
      </c>
      <c r="BE160" s="166">
        <f>IF(N160="základní",J160,0)</f>
        <v>0</v>
      </c>
      <c r="BF160" s="166">
        <f>IF(N160="snížená",J160,0)</f>
        <v>23400</v>
      </c>
      <c r="BG160" s="166">
        <f>IF(N160="zákl. přenesená",J160,0)</f>
        <v>0</v>
      </c>
      <c r="BH160" s="166">
        <f>IF(N160="sníž. přenesená",J160,0)</f>
        <v>0</v>
      </c>
      <c r="BI160" s="166">
        <f>IF(N160="nulová",J160,0)</f>
        <v>0</v>
      </c>
      <c r="BJ160" s="15" t="s">
        <v>111</v>
      </c>
      <c r="BK160" s="166">
        <f>ROUND(I160*H160,2)</f>
        <v>23400</v>
      </c>
      <c r="BL160" s="15" t="s">
        <v>117</v>
      </c>
      <c r="BM160" s="165" t="s">
        <v>250</v>
      </c>
    </row>
    <row r="161" s="2" customFormat="1" ht="16.5" customHeight="1">
      <c r="A161" s="28"/>
      <c r="B161" s="154"/>
      <c r="C161" s="155" t="s">
        <v>251</v>
      </c>
      <c r="D161" s="155" t="s">
        <v>113</v>
      </c>
      <c r="E161" s="156" t="s">
        <v>252</v>
      </c>
      <c r="F161" s="157" t="s">
        <v>253</v>
      </c>
      <c r="G161" s="158" t="s">
        <v>116</v>
      </c>
      <c r="H161" s="159">
        <v>2</v>
      </c>
      <c r="I161" s="160">
        <v>8400</v>
      </c>
      <c r="J161" s="160">
        <f>ROUND(I161*H161,2)</f>
        <v>16800</v>
      </c>
      <c r="K161" s="157" t="s">
        <v>1</v>
      </c>
      <c r="L161" s="29"/>
      <c r="M161" s="161" t="s">
        <v>1</v>
      </c>
      <c r="N161" s="162" t="s">
        <v>40</v>
      </c>
      <c r="O161" s="163">
        <v>0</v>
      </c>
      <c r="P161" s="163">
        <f>O161*H161</f>
        <v>0</v>
      </c>
      <c r="Q161" s="163">
        <v>0</v>
      </c>
      <c r="R161" s="163">
        <f>Q161*H161</f>
        <v>0</v>
      </c>
      <c r="S161" s="163">
        <v>0</v>
      </c>
      <c r="T161" s="16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5" t="s">
        <v>117</v>
      </c>
      <c r="AT161" s="165" t="s">
        <v>113</v>
      </c>
      <c r="AU161" s="165" t="s">
        <v>82</v>
      </c>
      <c r="AY161" s="15" t="s">
        <v>112</v>
      </c>
      <c r="BE161" s="166">
        <f>IF(N161="základní",J161,0)</f>
        <v>0</v>
      </c>
      <c r="BF161" s="166">
        <f>IF(N161="snížená",J161,0)</f>
        <v>16800</v>
      </c>
      <c r="BG161" s="166">
        <f>IF(N161="zákl. přenesená",J161,0)</f>
        <v>0</v>
      </c>
      <c r="BH161" s="166">
        <f>IF(N161="sníž. přenesená",J161,0)</f>
        <v>0</v>
      </c>
      <c r="BI161" s="166">
        <f>IF(N161="nulová",J161,0)</f>
        <v>0</v>
      </c>
      <c r="BJ161" s="15" t="s">
        <v>111</v>
      </c>
      <c r="BK161" s="166">
        <f>ROUND(I161*H161,2)</f>
        <v>16800</v>
      </c>
      <c r="BL161" s="15" t="s">
        <v>117</v>
      </c>
      <c r="BM161" s="165" t="s">
        <v>254</v>
      </c>
    </row>
    <row r="162" s="2" customFormat="1" ht="16.5" customHeight="1">
      <c r="A162" s="28"/>
      <c r="B162" s="154"/>
      <c r="C162" s="155" t="s">
        <v>255</v>
      </c>
      <c r="D162" s="155" t="s">
        <v>113</v>
      </c>
      <c r="E162" s="156" t="s">
        <v>256</v>
      </c>
      <c r="F162" s="157" t="s">
        <v>257</v>
      </c>
      <c r="G162" s="158" t="s">
        <v>116</v>
      </c>
      <c r="H162" s="159">
        <v>1</v>
      </c>
      <c r="I162" s="160">
        <v>5900</v>
      </c>
      <c r="J162" s="160">
        <f>ROUND(I162*H162,2)</f>
        <v>5900</v>
      </c>
      <c r="K162" s="157" t="s">
        <v>1</v>
      </c>
      <c r="L162" s="29"/>
      <c r="M162" s="161" t="s">
        <v>1</v>
      </c>
      <c r="N162" s="162" t="s">
        <v>40</v>
      </c>
      <c r="O162" s="163">
        <v>0</v>
      </c>
      <c r="P162" s="163">
        <f>O162*H162</f>
        <v>0</v>
      </c>
      <c r="Q162" s="163">
        <v>0</v>
      </c>
      <c r="R162" s="163">
        <f>Q162*H162</f>
        <v>0</v>
      </c>
      <c r="S162" s="163">
        <v>0</v>
      </c>
      <c r="T162" s="164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5" t="s">
        <v>117</v>
      </c>
      <c r="AT162" s="165" t="s">
        <v>113</v>
      </c>
      <c r="AU162" s="165" t="s">
        <v>82</v>
      </c>
      <c r="AY162" s="15" t="s">
        <v>112</v>
      </c>
      <c r="BE162" s="166">
        <f>IF(N162="základní",J162,0)</f>
        <v>0</v>
      </c>
      <c r="BF162" s="166">
        <f>IF(N162="snížená",J162,0)</f>
        <v>5900</v>
      </c>
      <c r="BG162" s="166">
        <f>IF(N162="zákl. přenesená",J162,0)</f>
        <v>0</v>
      </c>
      <c r="BH162" s="166">
        <f>IF(N162="sníž. přenesená",J162,0)</f>
        <v>0</v>
      </c>
      <c r="BI162" s="166">
        <f>IF(N162="nulová",J162,0)</f>
        <v>0</v>
      </c>
      <c r="BJ162" s="15" t="s">
        <v>111</v>
      </c>
      <c r="BK162" s="166">
        <f>ROUND(I162*H162,2)</f>
        <v>5900</v>
      </c>
      <c r="BL162" s="15" t="s">
        <v>117</v>
      </c>
      <c r="BM162" s="165" t="s">
        <v>258</v>
      </c>
    </row>
    <row r="163" s="2" customFormat="1" ht="16.5" customHeight="1">
      <c r="A163" s="28"/>
      <c r="B163" s="154"/>
      <c r="C163" s="155" t="s">
        <v>259</v>
      </c>
      <c r="D163" s="155" t="s">
        <v>113</v>
      </c>
      <c r="E163" s="156" t="s">
        <v>260</v>
      </c>
      <c r="F163" s="157" t="s">
        <v>261</v>
      </c>
      <c r="G163" s="158" t="s">
        <v>116</v>
      </c>
      <c r="H163" s="159">
        <v>2</v>
      </c>
      <c r="I163" s="160">
        <v>11200</v>
      </c>
      <c r="J163" s="160">
        <f>ROUND(I163*H163,2)</f>
        <v>22400</v>
      </c>
      <c r="K163" s="157" t="s">
        <v>1</v>
      </c>
      <c r="L163" s="29"/>
      <c r="M163" s="175" t="s">
        <v>1</v>
      </c>
      <c r="N163" s="176" t="s">
        <v>40</v>
      </c>
      <c r="O163" s="177">
        <v>0</v>
      </c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5" t="s">
        <v>117</v>
      </c>
      <c r="AT163" s="165" t="s">
        <v>113</v>
      </c>
      <c r="AU163" s="165" t="s">
        <v>82</v>
      </c>
      <c r="AY163" s="15" t="s">
        <v>112</v>
      </c>
      <c r="BE163" s="166">
        <f>IF(N163="základní",J163,0)</f>
        <v>0</v>
      </c>
      <c r="BF163" s="166">
        <f>IF(N163="snížená",J163,0)</f>
        <v>22400</v>
      </c>
      <c r="BG163" s="166">
        <f>IF(N163="zákl. přenesená",J163,0)</f>
        <v>0</v>
      </c>
      <c r="BH163" s="166">
        <f>IF(N163="sníž. přenesená",J163,0)</f>
        <v>0</v>
      </c>
      <c r="BI163" s="166">
        <f>IF(N163="nulová",J163,0)</f>
        <v>0</v>
      </c>
      <c r="BJ163" s="15" t="s">
        <v>111</v>
      </c>
      <c r="BK163" s="166">
        <f>ROUND(I163*H163,2)</f>
        <v>22400</v>
      </c>
      <c r="BL163" s="15" t="s">
        <v>117</v>
      </c>
      <c r="BM163" s="165" t="s">
        <v>262</v>
      </c>
    </row>
    <row r="164" s="2" customFormat="1" ht="6.96" customHeight="1">
      <c r="A164" s="28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29"/>
      <c r="M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</row>
  </sheetData>
  <autoFilter ref="C116:K163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16.5" customHeight="1">
      <c r="B7" s="18"/>
      <c r="E7" s="111" t="str">
        <f>'Rekapitulace stavby'!K6</f>
        <v>Komunitní sociální služby DOZP - interiér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263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23. 10. 2021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">
        <v>1</v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24</v>
      </c>
      <c r="F15" s="28"/>
      <c r="G15" s="28"/>
      <c r="H15" s="28"/>
      <c r="I15" s="25" t="s">
        <v>25</v>
      </c>
      <c r="J15" s="22" t="s">
        <v>1</v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2" t="s">
        <v>1</v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">
        <v>27</v>
      </c>
      <c r="F18" s="28"/>
      <c r="G18" s="28"/>
      <c r="H18" s="28"/>
      <c r="I18" s="25" t="s">
        <v>25</v>
      </c>
      <c r="J18" s="22" t="s">
        <v>1</v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28</v>
      </c>
      <c r="E20" s="28"/>
      <c r="F20" s="28"/>
      <c r="G20" s="28"/>
      <c r="H20" s="28"/>
      <c r="I20" s="25" t="s">
        <v>23</v>
      </c>
      <c r="J20" s="22" t="s">
        <v>1</v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29</v>
      </c>
      <c r="F21" s="28"/>
      <c r="G21" s="28"/>
      <c r="H21" s="28"/>
      <c r="I21" s="25" t="s">
        <v>25</v>
      </c>
      <c r="J21" s="22" t="s">
        <v>1</v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31</v>
      </c>
      <c r="E23" s="28"/>
      <c r="F23" s="28"/>
      <c r="G23" s="28"/>
      <c r="H23" s="28"/>
      <c r="I23" s="25" t="s">
        <v>23</v>
      </c>
      <c r="J23" s="22" t="s">
        <v>1</v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">
        <v>32</v>
      </c>
      <c r="F24" s="28"/>
      <c r="G24" s="28"/>
      <c r="H24" s="28"/>
      <c r="I24" s="25" t="s">
        <v>25</v>
      </c>
      <c r="J24" s="22" t="s">
        <v>1</v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33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5" t="s">
        <v>34</v>
      </c>
      <c r="E30" s="28"/>
      <c r="F30" s="28"/>
      <c r="G30" s="28"/>
      <c r="H30" s="28"/>
      <c r="I30" s="28"/>
      <c r="J30" s="85">
        <f>ROUND(J117, 2)</f>
        <v>865480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36</v>
      </c>
      <c r="G32" s="28"/>
      <c r="H32" s="28"/>
      <c r="I32" s="33" t="s">
        <v>35</v>
      </c>
      <c r="J32" s="33" t="s">
        <v>37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6" t="s">
        <v>38</v>
      </c>
      <c r="E33" s="25" t="s">
        <v>39</v>
      </c>
      <c r="F33" s="117">
        <f>ROUND((SUM(BE117:BE153)),  2)</f>
        <v>0</v>
      </c>
      <c r="G33" s="28"/>
      <c r="H33" s="28"/>
      <c r="I33" s="118">
        <v>0.20999999999999999</v>
      </c>
      <c r="J33" s="117">
        <f>ROUND(((SUM(BE117:BE153))*I33),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40</v>
      </c>
      <c r="F34" s="117">
        <f>ROUND((SUM(BF117:BF153)),  2)</f>
        <v>865480</v>
      </c>
      <c r="G34" s="28"/>
      <c r="H34" s="28"/>
      <c r="I34" s="118">
        <v>0.14999999999999999</v>
      </c>
      <c r="J34" s="117">
        <f>ROUND(((SUM(BF117:BF153))*I34),  2)</f>
        <v>129822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41</v>
      </c>
      <c r="F35" s="117">
        <f>ROUND((SUM(BG117:BG153)),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42</v>
      </c>
      <c r="F36" s="117">
        <f>ROUND((SUM(BH117:BH153)),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43</v>
      </c>
      <c r="F37" s="117">
        <f>ROUND((SUM(BI117:BI153)),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9"/>
      <c r="D39" s="120" t="s">
        <v>44</v>
      </c>
      <c r="E39" s="70"/>
      <c r="F39" s="70"/>
      <c r="G39" s="121" t="s">
        <v>45</v>
      </c>
      <c r="H39" s="122" t="s">
        <v>46</v>
      </c>
      <c r="I39" s="70"/>
      <c r="J39" s="123">
        <f>SUM(J30:J37)</f>
        <v>995302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47</v>
      </c>
      <c r="E50" s="46"/>
      <c r="F50" s="46"/>
      <c r="G50" s="45" t="s">
        <v>48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49</v>
      </c>
      <c r="E61" s="31"/>
      <c r="F61" s="125" t="s">
        <v>50</v>
      </c>
      <c r="G61" s="47" t="s">
        <v>49</v>
      </c>
      <c r="H61" s="31"/>
      <c r="I61" s="31"/>
      <c r="J61" s="126" t="s">
        <v>50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51</v>
      </c>
      <c r="E65" s="48"/>
      <c r="F65" s="48"/>
      <c r="G65" s="45" t="s">
        <v>52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49</v>
      </c>
      <c r="E76" s="31"/>
      <c r="F76" s="125" t="s">
        <v>50</v>
      </c>
      <c r="G76" s="47" t="s">
        <v>49</v>
      </c>
      <c r="H76" s="31"/>
      <c r="I76" s="31"/>
      <c r="J76" s="126" t="s">
        <v>50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hidden="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28"/>
      <c r="D85" s="28"/>
      <c r="E85" s="111" t="str">
        <f>E7</f>
        <v>Komunitní sociální služby DOZP - interiér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28"/>
      <c r="D87" s="28"/>
      <c r="E87" s="56" t="str">
        <f>E9</f>
        <v>JCI-B - Interiér - Objekt B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28"/>
      <c r="E89" s="28"/>
      <c r="F89" s="22" t="str">
        <f>F12</f>
        <v>Jičín parc. č.1628</v>
      </c>
      <c r="G89" s="28"/>
      <c r="H89" s="28"/>
      <c r="I89" s="25" t="s">
        <v>20</v>
      </c>
      <c r="J89" s="58" t="str">
        <f>IF(J12="","",J12)</f>
        <v>23. 10. 2021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>Královéhradecký kraj</v>
      </c>
      <c r="G91" s="28"/>
      <c r="H91" s="28"/>
      <c r="I91" s="25" t="s">
        <v>28</v>
      </c>
      <c r="J91" s="26" t="str">
        <f>E21</f>
        <v>Ing.arch. Kušnierik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28"/>
      <c r="E92" s="28"/>
      <c r="F92" s="22" t="str">
        <f>IF(E18="","",E18)</f>
        <v>bude určen ve výběrovém řízení</v>
      </c>
      <c r="G92" s="28"/>
      <c r="H92" s="28"/>
      <c r="I92" s="25" t="s">
        <v>31</v>
      </c>
      <c r="J92" s="26" t="str">
        <f>E24</f>
        <v>Ing.Pavel Michálek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J117</f>
        <v>865480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hidden="1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J118</f>
        <v>865480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hidden="1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hidden="1"/>
    <row r="101" hidden="1"/>
    <row r="102" hidden="1"/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96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28"/>
      <c r="D107" s="28"/>
      <c r="E107" s="111" t="str">
        <f>E7</f>
        <v>Komunitní sociální služby DOZP - interiér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88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JCI-B - Interiér - Objekt B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>Jičín parc. č.1628</v>
      </c>
      <c r="G111" s="28"/>
      <c r="H111" s="28"/>
      <c r="I111" s="25" t="s">
        <v>20</v>
      </c>
      <c r="J111" s="58" t="str">
        <f>IF(J12="","",J12)</f>
        <v>23. 10. 2021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>Královéhradecký kraj</v>
      </c>
      <c r="G113" s="28"/>
      <c r="H113" s="28"/>
      <c r="I113" s="25" t="s">
        <v>28</v>
      </c>
      <c r="J113" s="26" t="str">
        <f>E21</f>
        <v>Ing.arch. Kušnierik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26</v>
      </c>
      <c r="D114" s="28"/>
      <c r="E114" s="28"/>
      <c r="F114" s="22" t="str">
        <f>IF(E18="","",E18)</f>
        <v>bude určen ve výběrovém řízení</v>
      </c>
      <c r="G114" s="28"/>
      <c r="H114" s="28"/>
      <c r="I114" s="25" t="s">
        <v>31</v>
      </c>
      <c r="J114" s="26" t="str">
        <f>E24</f>
        <v>Ing.Pavel Michálek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4"/>
      <c r="B116" s="135"/>
      <c r="C116" s="136" t="s">
        <v>97</v>
      </c>
      <c r="D116" s="137" t="s">
        <v>59</v>
      </c>
      <c r="E116" s="137" t="s">
        <v>55</v>
      </c>
      <c r="F116" s="137" t="s">
        <v>56</v>
      </c>
      <c r="G116" s="137" t="s">
        <v>98</v>
      </c>
      <c r="H116" s="137" t="s">
        <v>99</v>
      </c>
      <c r="I116" s="137" t="s">
        <v>100</v>
      </c>
      <c r="J116" s="137" t="s">
        <v>92</v>
      </c>
      <c r="K116" s="138" t="s">
        <v>101</v>
      </c>
      <c r="L116" s="139"/>
      <c r="M116" s="75" t="s">
        <v>1</v>
      </c>
      <c r="N116" s="76" t="s">
        <v>38</v>
      </c>
      <c r="O116" s="76" t="s">
        <v>102</v>
      </c>
      <c r="P116" s="76" t="s">
        <v>103</v>
      </c>
      <c r="Q116" s="76" t="s">
        <v>104</v>
      </c>
      <c r="R116" s="76" t="s">
        <v>105</v>
      </c>
      <c r="S116" s="76" t="s">
        <v>106</v>
      </c>
      <c r="T116" s="77" t="s">
        <v>107</v>
      </c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</row>
    <row r="117" s="2" customFormat="1" ht="22.8" customHeight="1">
      <c r="A117" s="28"/>
      <c r="B117" s="29"/>
      <c r="C117" s="82" t="s">
        <v>108</v>
      </c>
      <c r="D117" s="28"/>
      <c r="E117" s="28"/>
      <c r="F117" s="28"/>
      <c r="G117" s="28"/>
      <c r="H117" s="28"/>
      <c r="I117" s="28"/>
      <c r="J117" s="140">
        <f>BK117</f>
        <v>865480</v>
      </c>
      <c r="K117" s="28"/>
      <c r="L117" s="29"/>
      <c r="M117" s="78"/>
      <c r="N117" s="62"/>
      <c r="O117" s="79"/>
      <c r="P117" s="141">
        <f>P118</f>
        <v>0</v>
      </c>
      <c r="Q117" s="79"/>
      <c r="R117" s="141">
        <f>R118</f>
        <v>0</v>
      </c>
      <c r="S117" s="79"/>
      <c r="T117" s="14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73</v>
      </c>
      <c r="AU117" s="15" t="s">
        <v>94</v>
      </c>
      <c r="BK117" s="143">
        <f>BK118</f>
        <v>865480</v>
      </c>
    </row>
    <row r="118" s="11" customFormat="1" ht="25.92" customHeight="1">
      <c r="A118" s="11"/>
      <c r="B118" s="144"/>
      <c r="C118" s="11"/>
      <c r="D118" s="145" t="s">
        <v>73</v>
      </c>
      <c r="E118" s="146" t="s">
        <v>109</v>
      </c>
      <c r="F118" s="146" t="s">
        <v>110</v>
      </c>
      <c r="G118" s="11"/>
      <c r="H118" s="11"/>
      <c r="I118" s="11"/>
      <c r="J118" s="147">
        <f>BK118</f>
        <v>865480</v>
      </c>
      <c r="K118" s="11"/>
      <c r="L118" s="144"/>
      <c r="M118" s="148"/>
      <c r="N118" s="149"/>
      <c r="O118" s="149"/>
      <c r="P118" s="150">
        <f>SUM(P119:P153)</f>
        <v>0</v>
      </c>
      <c r="Q118" s="149"/>
      <c r="R118" s="150">
        <f>SUM(R119:R153)</f>
        <v>0</v>
      </c>
      <c r="S118" s="149"/>
      <c r="T118" s="151">
        <f>SUM(T119:T153)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5" t="s">
        <v>111</v>
      </c>
      <c r="AT118" s="152" t="s">
        <v>73</v>
      </c>
      <c r="AU118" s="152" t="s">
        <v>74</v>
      </c>
      <c r="AY118" s="145" t="s">
        <v>112</v>
      </c>
      <c r="BK118" s="153">
        <f>SUM(BK119:BK153)</f>
        <v>865480</v>
      </c>
    </row>
    <row r="119" s="2" customFormat="1" ht="16.5" customHeight="1">
      <c r="A119" s="28"/>
      <c r="B119" s="154"/>
      <c r="C119" s="155" t="s">
        <v>264</v>
      </c>
      <c r="D119" s="155" t="s">
        <v>113</v>
      </c>
      <c r="E119" s="156" t="s">
        <v>114</v>
      </c>
      <c r="F119" s="157" t="s">
        <v>115</v>
      </c>
      <c r="G119" s="158" t="s">
        <v>116</v>
      </c>
      <c r="H119" s="159">
        <v>9</v>
      </c>
      <c r="I119" s="160">
        <v>26000</v>
      </c>
      <c r="J119" s="160">
        <f>ROUND(I119*H119,2)</f>
        <v>234000</v>
      </c>
      <c r="K119" s="157" t="s">
        <v>1</v>
      </c>
      <c r="L119" s="29"/>
      <c r="M119" s="161" t="s">
        <v>1</v>
      </c>
      <c r="N119" s="162" t="s">
        <v>40</v>
      </c>
      <c r="O119" s="163">
        <v>0</v>
      </c>
      <c r="P119" s="163">
        <f>O119*H119</f>
        <v>0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5" t="s">
        <v>117</v>
      </c>
      <c r="AT119" s="165" t="s">
        <v>113</v>
      </c>
      <c r="AU119" s="165" t="s">
        <v>82</v>
      </c>
      <c r="AY119" s="15" t="s">
        <v>112</v>
      </c>
      <c r="BE119" s="166">
        <f>IF(N119="základní",J119,0)</f>
        <v>0</v>
      </c>
      <c r="BF119" s="166">
        <f>IF(N119="snížená",J119,0)</f>
        <v>234000</v>
      </c>
      <c r="BG119" s="166">
        <f>IF(N119="zákl. přenesená",J119,0)</f>
        <v>0</v>
      </c>
      <c r="BH119" s="166">
        <f>IF(N119="sníž. přenesená",J119,0)</f>
        <v>0</v>
      </c>
      <c r="BI119" s="166">
        <f>IF(N119="nulová",J119,0)</f>
        <v>0</v>
      </c>
      <c r="BJ119" s="15" t="s">
        <v>111</v>
      </c>
      <c r="BK119" s="166">
        <f>ROUND(I119*H119,2)</f>
        <v>234000</v>
      </c>
      <c r="BL119" s="15" t="s">
        <v>117</v>
      </c>
      <c r="BM119" s="165" t="s">
        <v>118</v>
      </c>
    </row>
    <row r="120" s="2" customFormat="1" ht="16.5" customHeight="1">
      <c r="A120" s="28"/>
      <c r="B120" s="154"/>
      <c r="C120" s="155" t="s">
        <v>265</v>
      </c>
      <c r="D120" s="155" t="s">
        <v>113</v>
      </c>
      <c r="E120" s="156" t="s">
        <v>119</v>
      </c>
      <c r="F120" s="157" t="s">
        <v>120</v>
      </c>
      <c r="G120" s="158" t="s">
        <v>116</v>
      </c>
      <c r="H120" s="159">
        <v>9</v>
      </c>
      <c r="I120" s="160">
        <v>3400</v>
      </c>
      <c r="J120" s="160">
        <f>ROUND(I120*H120,2)</f>
        <v>30600</v>
      </c>
      <c r="K120" s="157" t="s">
        <v>1</v>
      </c>
      <c r="L120" s="29"/>
      <c r="M120" s="161" t="s">
        <v>1</v>
      </c>
      <c r="N120" s="162" t="s">
        <v>40</v>
      </c>
      <c r="O120" s="163">
        <v>0</v>
      </c>
      <c r="P120" s="163">
        <f>O120*H120</f>
        <v>0</v>
      </c>
      <c r="Q120" s="163">
        <v>0</v>
      </c>
      <c r="R120" s="163">
        <f>Q120*H120</f>
        <v>0</v>
      </c>
      <c r="S120" s="163">
        <v>0</v>
      </c>
      <c r="T120" s="164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5" t="s">
        <v>117</v>
      </c>
      <c r="AT120" s="165" t="s">
        <v>113</v>
      </c>
      <c r="AU120" s="165" t="s">
        <v>82</v>
      </c>
      <c r="AY120" s="15" t="s">
        <v>112</v>
      </c>
      <c r="BE120" s="166">
        <f>IF(N120="základní",J120,0)</f>
        <v>0</v>
      </c>
      <c r="BF120" s="166">
        <f>IF(N120="snížená",J120,0)</f>
        <v>30600</v>
      </c>
      <c r="BG120" s="166">
        <f>IF(N120="zákl. přenesená",J120,0)</f>
        <v>0</v>
      </c>
      <c r="BH120" s="166">
        <f>IF(N120="sníž. přenesená",J120,0)</f>
        <v>0</v>
      </c>
      <c r="BI120" s="166">
        <f>IF(N120="nulová",J120,0)</f>
        <v>0</v>
      </c>
      <c r="BJ120" s="15" t="s">
        <v>111</v>
      </c>
      <c r="BK120" s="166">
        <f>ROUND(I120*H120,2)</f>
        <v>30600</v>
      </c>
      <c r="BL120" s="15" t="s">
        <v>117</v>
      </c>
      <c r="BM120" s="165" t="s">
        <v>121</v>
      </c>
    </row>
    <row r="121" s="2" customFormat="1" ht="16.5" customHeight="1">
      <c r="A121" s="28"/>
      <c r="B121" s="154"/>
      <c r="C121" s="155" t="s">
        <v>266</v>
      </c>
      <c r="D121" s="155" t="s">
        <v>113</v>
      </c>
      <c r="E121" s="156" t="s">
        <v>123</v>
      </c>
      <c r="F121" s="157" t="s">
        <v>124</v>
      </c>
      <c r="G121" s="158" t="s">
        <v>116</v>
      </c>
      <c r="H121" s="159">
        <v>11</v>
      </c>
      <c r="I121" s="160">
        <v>16200</v>
      </c>
      <c r="J121" s="160">
        <f>ROUND(I121*H121,2)</f>
        <v>178200</v>
      </c>
      <c r="K121" s="157" t="s">
        <v>1</v>
      </c>
      <c r="L121" s="29"/>
      <c r="M121" s="161" t="s">
        <v>1</v>
      </c>
      <c r="N121" s="162" t="s">
        <v>40</v>
      </c>
      <c r="O121" s="163">
        <v>0</v>
      </c>
      <c r="P121" s="163">
        <f>O121*H121</f>
        <v>0</v>
      </c>
      <c r="Q121" s="163">
        <v>0</v>
      </c>
      <c r="R121" s="163">
        <f>Q121*H121</f>
        <v>0</v>
      </c>
      <c r="S121" s="163">
        <v>0</v>
      </c>
      <c r="T121" s="164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5" t="s">
        <v>117</v>
      </c>
      <c r="AT121" s="165" t="s">
        <v>113</v>
      </c>
      <c r="AU121" s="165" t="s">
        <v>82</v>
      </c>
      <c r="AY121" s="15" t="s">
        <v>112</v>
      </c>
      <c r="BE121" s="166">
        <f>IF(N121="základní",J121,0)</f>
        <v>0</v>
      </c>
      <c r="BF121" s="166">
        <f>IF(N121="snížená",J121,0)</f>
        <v>178200</v>
      </c>
      <c r="BG121" s="166">
        <f>IF(N121="zákl. přenesená",J121,0)</f>
        <v>0</v>
      </c>
      <c r="BH121" s="166">
        <f>IF(N121="sníž. přenesená",J121,0)</f>
        <v>0</v>
      </c>
      <c r="BI121" s="166">
        <f>IF(N121="nulová",J121,0)</f>
        <v>0</v>
      </c>
      <c r="BJ121" s="15" t="s">
        <v>111</v>
      </c>
      <c r="BK121" s="166">
        <f>ROUND(I121*H121,2)</f>
        <v>178200</v>
      </c>
      <c r="BL121" s="15" t="s">
        <v>117</v>
      </c>
      <c r="BM121" s="165" t="s">
        <v>125</v>
      </c>
    </row>
    <row r="122" s="2" customFormat="1" ht="16.5" customHeight="1">
      <c r="A122" s="28"/>
      <c r="B122" s="154"/>
      <c r="C122" s="155" t="s">
        <v>267</v>
      </c>
      <c r="D122" s="155" t="s">
        <v>113</v>
      </c>
      <c r="E122" s="156" t="s">
        <v>127</v>
      </c>
      <c r="F122" s="157" t="s">
        <v>128</v>
      </c>
      <c r="G122" s="158" t="s">
        <v>116</v>
      </c>
      <c r="H122" s="159">
        <v>11</v>
      </c>
      <c r="I122" s="160">
        <v>1700</v>
      </c>
      <c r="J122" s="160">
        <f>ROUND(I122*H122,2)</f>
        <v>18700</v>
      </c>
      <c r="K122" s="157" t="s">
        <v>1</v>
      </c>
      <c r="L122" s="29"/>
      <c r="M122" s="161" t="s">
        <v>1</v>
      </c>
      <c r="N122" s="162" t="s">
        <v>40</v>
      </c>
      <c r="O122" s="163">
        <v>0</v>
      </c>
      <c r="P122" s="163">
        <f>O122*H122</f>
        <v>0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5" t="s">
        <v>117</v>
      </c>
      <c r="AT122" s="165" t="s">
        <v>113</v>
      </c>
      <c r="AU122" s="165" t="s">
        <v>82</v>
      </c>
      <c r="AY122" s="15" t="s">
        <v>112</v>
      </c>
      <c r="BE122" s="166">
        <f>IF(N122="základní",J122,0)</f>
        <v>0</v>
      </c>
      <c r="BF122" s="166">
        <f>IF(N122="snížená",J122,0)</f>
        <v>18700</v>
      </c>
      <c r="BG122" s="166">
        <f>IF(N122="zákl. přenesená",J122,0)</f>
        <v>0</v>
      </c>
      <c r="BH122" s="166">
        <f>IF(N122="sníž. přenesená",J122,0)</f>
        <v>0</v>
      </c>
      <c r="BI122" s="166">
        <f>IF(N122="nulová",J122,0)</f>
        <v>0</v>
      </c>
      <c r="BJ122" s="15" t="s">
        <v>111</v>
      </c>
      <c r="BK122" s="166">
        <f>ROUND(I122*H122,2)</f>
        <v>18700</v>
      </c>
      <c r="BL122" s="15" t="s">
        <v>117</v>
      </c>
      <c r="BM122" s="165" t="s">
        <v>129</v>
      </c>
    </row>
    <row r="123" s="2" customFormat="1" ht="16.5" customHeight="1">
      <c r="A123" s="28"/>
      <c r="B123" s="154"/>
      <c r="C123" s="155" t="s">
        <v>268</v>
      </c>
      <c r="D123" s="155" t="s">
        <v>113</v>
      </c>
      <c r="E123" s="156" t="s">
        <v>131</v>
      </c>
      <c r="F123" s="157" t="s">
        <v>132</v>
      </c>
      <c r="G123" s="158" t="s">
        <v>116</v>
      </c>
      <c r="H123" s="159">
        <v>35</v>
      </c>
      <c r="I123" s="160">
        <v>1800</v>
      </c>
      <c r="J123" s="160">
        <f>ROUND(I123*H123,2)</f>
        <v>63000</v>
      </c>
      <c r="K123" s="157" t="s">
        <v>1</v>
      </c>
      <c r="L123" s="29"/>
      <c r="M123" s="161" t="s">
        <v>1</v>
      </c>
      <c r="N123" s="162" t="s">
        <v>40</v>
      </c>
      <c r="O123" s="163">
        <v>0</v>
      </c>
      <c r="P123" s="163">
        <f>O123*H123</f>
        <v>0</v>
      </c>
      <c r="Q123" s="163">
        <v>0</v>
      </c>
      <c r="R123" s="163">
        <f>Q123*H123</f>
        <v>0</v>
      </c>
      <c r="S123" s="163">
        <v>0</v>
      </c>
      <c r="T123" s="164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5" t="s">
        <v>117</v>
      </c>
      <c r="AT123" s="165" t="s">
        <v>113</v>
      </c>
      <c r="AU123" s="165" t="s">
        <v>82</v>
      </c>
      <c r="AY123" s="15" t="s">
        <v>112</v>
      </c>
      <c r="BE123" s="166">
        <f>IF(N123="základní",J123,0)</f>
        <v>0</v>
      </c>
      <c r="BF123" s="166">
        <f>IF(N123="snížená",J123,0)</f>
        <v>63000</v>
      </c>
      <c r="BG123" s="166">
        <f>IF(N123="zákl. přenesená",J123,0)</f>
        <v>0</v>
      </c>
      <c r="BH123" s="166">
        <f>IF(N123="sníž. přenesená",J123,0)</f>
        <v>0</v>
      </c>
      <c r="BI123" s="166">
        <f>IF(N123="nulová",J123,0)</f>
        <v>0</v>
      </c>
      <c r="BJ123" s="15" t="s">
        <v>111</v>
      </c>
      <c r="BK123" s="166">
        <f>ROUND(I123*H123,2)</f>
        <v>63000</v>
      </c>
      <c r="BL123" s="15" t="s">
        <v>117</v>
      </c>
      <c r="BM123" s="165" t="s">
        <v>133</v>
      </c>
    </row>
    <row r="124" s="2" customFormat="1" ht="16.5" customHeight="1">
      <c r="A124" s="28"/>
      <c r="B124" s="154"/>
      <c r="C124" s="155" t="s">
        <v>269</v>
      </c>
      <c r="D124" s="155" t="s">
        <v>113</v>
      </c>
      <c r="E124" s="156" t="s">
        <v>135</v>
      </c>
      <c r="F124" s="157" t="s">
        <v>136</v>
      </c>
      <c r="G124" s="158" t="s">
        <v>116</v>
      </c>
      <c r="H124" s="159">
        <v>0</v>
      </c>
      <c r="I124" s="160">
        <v>18000</v>
      </c>
      <c r="J124" s="160">
        <f>ROUND(I124*H124,2)</f>
        <v>0</v>
      </c>
      <c r="K124" s="157" t="s">
        <v>1</v>
      </c>
      <c r="L124" s="29"/>
      <c r="M124" s="161" t="s">
        <v>1</v>
      </c>
      <c r="N124" s="162" t="s">
        <v>40</v>
      </c>
      <c r="O124" s="163">
        <v>0</v>
      </c>
      <c r="P124" s="163">
        <f>O124*H124</f>
        <v>0</v>
      </c>
      <c r="Q124" s="163">
        <v>0</v>
      </c>
      <c r="R124" s="163">
        <f>Q124*H124</f>
        <v>0</v>
      </c>
      <c r="S124" s="163">
        <v>0</v>
      </c>
      <c r="T124" s="164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5" t="s">
        <v>117</v>
      </c>
      <c r="AT124" s="165" t="s">
        <v>113</v>
      </c>
      <c r="AU124" s="165" t="s">
        <v>82</v>
      </c>
      <c r="AY124" s="15" t="s">
        <v>112</v>
      </c>
      <c r="BE124" s="166">
        <f>IF(N124="základní",J124,0)</f>
        <v>0</v>
      </c>
      <c r="BF124" s="166">
        <f>IF(N124="snížená",J124,0)</f>
        <v>0</v>
      </c>
      <c r="BG124" s="166">
        <f>IF(N124="zákl. přenesená",J124,0)</f>
        <v>0</v>
      </c>
      <c r="BH124" s="166">
        <f>IF(N124="sníž. přenesená",J124,0)</f>
        <v>0</v>
      </c>
      <c r="BI124" s="166">
        <f>IF(N124="nulová",J124,0)</f>
        <v>0</v>
      </c>
      <c r="BJ124" s="15" t="s">
        <v>111</v>
      </c>
      <c r="BK124" s="166">
        <f>ROUND(I124*H124,2)</f>
        <v>0</v>
      </c>
      <c r="BL124" s="15" t="s">
        <v>117</v>
      </c>
      <c r="BM124" s="165" t="s">
        <v>137</v>
      </c>
    </row>
    <row r="125" s="2" customFormat="1" ht="16.5" customHeight="1">
      <c r="A125" s="28"/>
      <c r="B125" s="154"/>
      <c r="C125" s="155" t="s">
        <v>270</v>
      </c>
      <c r="D125" s="155" t="s">
        <v>113</v>
      </c>
      <c r="E125" s="156" t="s">
        <v>141</v>
      </c>
      <c r="F125" s="157" t="s">
        <v>142</v>
      </c>
      <c r="G125" s="158" t="s">
        <v>116</v>
      </c>
      <c r="H125" s="159">
        <v>3</v>
      </c>
      <c r="I125" s="160">
        <v>760</v>
      </c>
      <c r="J125" s="160">
        <f>ROUND(I125*H125,2)</f>
        <v>2280</v>
      </c>
      <c r="K125" s="157" t="s">
        <v>1</v>
      </c>
      <c r="L125" s="29"/>
      <c r="M125" s="161" t="s">
        <v>1</v>
      </c>
      <c r="N125" s="162" t="s">
        <v>40</v>
      </c>
      <c r="O125" s="163">
        <v>0</v>
      </c>
      <c r="P125" s="163">
        <f>O125*H125</f>
        <v>0</v>
      </c>
      <c r="Q125" s="163">
        <v>0</v>
      </c>
      <c r="R125" s="163">
        <f>Q125*H125</f>
        <v>0</v>
      </c>
      <c r="S125" s="163">
        <v>0</v>
      </c>
      <c r="T125" s="16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5" t="s">
        <v>117</v>
      </c>
      <c r="AT125" s="165" t="s">
        <v>113</v>
      </c>
      <c r="AU125" s="165" t="s">
        <v>82</v>
      </c>
      <c r="AY125" s="15" t="s">
        <v>112</v>
      </c>
      <c r="BE125" s="166">
        <f>IF(N125="základní",J125,0)</f>
        <v>0</v>
      </c>
      <c r="BF125" s="166">
        <f>IF(N125="snížená",J125,0)</f>
        <v>2280</v>
      </c>
      <c r="BG125" s="166">
        <f>IF(N125="zákl. přenesená",J125,0)</f>
        <v>0</v>
      </c>
      <c r="BH125" s="166">
        <f>IF(N125="sníž. přenesená",J125,0)</f>
        <v>0</v>
      </c>
      <c r="BI125" s="166">
        <f>IF(N125="nulová",J125,0)</f>
        <v>0</v>
      </c>
      <c r="BJ125" s="15" t="s">
        <v>111</v>
      </c>
      <c r="BK125" s="166">
        <f>ROUND(I125*H125,2)</f>
        <v>2280</v>
      </c>
      <c r="BL125" s="15" t="s">
        <v>117</v>
      </c>
      <c r="BM125" s="165" t="s">
        <v>143</v>
      </c>
    </row>
    <row r="126" s="2" customFormat="1" ht="24.15" customHeight="1">
      <c r="A126" s="28"/>
      <c r="B126" s="154"/>
      <c r="C126" s="155" t="s">
        <v>271</v>
      </c>
      <c r="D126" s="155" t="s">
        <v>113</v>
      </c>
      <c r="E126" s="156" t="s">
        <v>145</v>
      </c>
      <c r="F126" s="157" t="s">
        <v>146</v>
      </c>
      <c r="G126" s="158" t="s">
        <v>116</v>
      </c>
      <c r="H126" s="159">
        <v>0</v>
      </c>
      <c r="I126" s="160">
        <v>14200</v>
      </c>
      <c r="J126" s="160">
        <f>ROUND(I126*H126,2)</f>
        <v>0</v>
      </c>
      <c r="K126" s="157" t="s">
        <v>1</v>
      </c>
      <c r="L126" s="29"/>
      <c r="M126" s="161" t="s">
        <v>1</v>
      </c>
      <c r="N126" s="162" t="s">
        <v>40</v>
      </c>
      <c r="O126" s="163">
        <v>0</v>
      </c>
      <c r="P126" s="163">
        <f>O126*H126</f>
        <v>0</v>
      </c>
      <c r="Q126" s="163">
        <v>0</v>
      </c>
      <c r="R126" s="163">
        <f>Q126*H126</f>
        <v>0</v>
      </c>
      <c r="S126" s="163">
        <v>0</v>
      </c>
      <c r="T126" s="16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5" t="s">
        <v>117</v>
      </c>
      <c r="AT126" s="165" t="s">
        <v>113</v>
      </c>
      <c r="AU126" s="165" t="s">
        <v>82</v>
      </c>
      <c r="AY126" s="15" t="s">
        <v>112</v>
      </c>
      <c r="BE126" s="166">
        <f>IF(N126="základní",J126,0)</f>
        <v>0</v>
      </c>
      <c r="BF126" s="166">
        <f>IF(N126="snížená",J126,0)</f>
        <v>0</v>
      </c>
      <c r="BG126" s="166">
        <f>IF(N126="zákl. přenesená",J126,0)</f>
        <v>0</v>
      </c>
      <c r="BH126" s="166">
        <f>IF(N126="sníž. přenesená",J126,0)</f>
        <v>0</v>
      </c>
      <c r="BI126" s="166">
        <f>IF(N126="nulová",J126,0)</f>
        <v>0</v>
      </c>
      <c r="BJ126" s="15" t="s">
        <v>111</v>
      </c>
      <c r="BK126" s="166">
        <f>ROUND(I126*H126,2)</f>
        <v>0</v>
      </c>
      <c r="BL126" s="15" t="s">
        <v>117</v>
      </c>
      <c r="BM126" s="165" t="s">
        <v>147</v>
      </c>
    </row>
    <row r="127" s="2" customFormat="1" ht="16.5" customHeight="1">
      <c r="A127" s="28"/>
      <c r="B127" s="154"/>
      <c r="C127" s="155" t="s">
        <v>272</v>
      </c>
      <c r="D127" s="155" t="s">
        <v>113</v>
      </c>
      <c r="E127" s="156" t="s">
        <v>150</v>
      </c>
      <c r="F127" s="157" t="s">
        <v>151</v>
      </c>
      <c r="G127" s="158" t="s">
        <v>152</v>
      </c>
      <c r="H127" s="159">
        <v>0</v>
      </c>
      <c r="I127" s="160">
        <v>11200</v>
      </c>
      <c r="J127" s="160">
        <f>ROUND(I127*H127,2)</f>
        <v>0</v>
      </c>
      <c r="K127" s="157" t="s">
        <v>1</v>
      </c>
      <c r="L127" s="29"/>
      <c r="M127" s="161" t="s">
        <v>1</v>
      </c>
      <c r="N127" s="162" t="s">
        <v>40</v>
      </c>
      <c r="O127" s="163">
        <v>0</v>
      </c>
      <c r="P127" s="163">
        <f>O127*H127</f>
        <v>0</v>
      </c>
      <c r="Q127" s="163">
        <v>0</v>
      </c>
      <c r="R127" s="163">
        <f>Q127*H127</f>
        <v>0</v>
      </c>
      <c r="S127" s="163">
        <v>0</v>
      </c>
      <c r="T127" s="16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5" t="s">
        <v>117</v>
      </c>
      <c r="AT127" s="165" t="s">
        <v>113</v>
      </c>
      <c r="AU127" s="165" t="s">
        <v>82</v>
      </c>
      <c r="AY127" s="15" t="s">
        <v>112</v>
      </c>
      <c r="BE127" s="166">
        <f>IF(N127="základní",J127,0)</f>
        <v>0</v>
      </c>
      <c r="BF127" s="166">
        <f>IF(N127="snížená",J127,0)</f>
        <v>0</v>
      </c>
      <c r="BG127" s="166">
        <f>IF(N127="zákl. přenesená",J127,0)</f>
        <v>0</v>
      </c>
      <c r="BH127" s="166">
        <f>IF(N127="sníž. přenesená",J127,0)</f>
        <v>0</v>
      </c>
      <c r="BI127" s="166">
        <f>IF(N127="nulová",J127,0)</f>
        <v>0</v>
      </c>
      <c r="BJ127" s="15" t="s">
        <v>111</v>
      </c>
      <c r="BK127" s="166">
        <f>ROUND(I127*H127,2)</f>
        <v>0</v>
      </c>
      <c r="BL127" s="15" t="s">
        <v>117</v>
      </c>
      <c r="BM127" s="165" t="s">
        <v>153</v>
      </c>
    </row>
    <row r="128" s="2" customFormat="1" ht="16.5" customHeight="1">
      <c r="A128" s="28"/>
      <c r="B128" s="154"/>
      <c r="C128" s="155" t="s">
        <v>273</v>
      </c>
      <c r="D128" s="155" t="s">
        <v>113</v>
      </c>
      <c r="E128" s="156" t="s">
        <v>155</v>
      </c>
      <c r="F128" s="157" t="s">
        <v>156</v>
      </c>
      <c r="G128" s="158" t="s">
        <v>116</v>
      </c>
      <c r="H128" s="159">
        <v>2</v>
      </c>
      <c r="I128" s="160">
        <v>7600</v>
      </c>
      <c r="J128" s="160">
        <f>ROUND(I128*H128,2)</f>
        <v>15200</v>
      </c>
      <c r="K128" s="157" t="s">
        <v>1</v>
      </c>
      <c r="L128" s="29"/>
      <c r="M128" s="161" t="s">
        <v>1</v>
      </c>
      <c r="N128" s="162" t="s">
        <v>40</v>
      </c>
      <c r="O128" s="163">
        <v>0</v>
      </c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5" t="s">
        <v>117</v>
      </c>
      <c r="AT128" s="165" t="s">
        <v>113</v>
      </c>
      <c r="AU128" s="165" t="s">
        <v>82</v>
      </c>
      <c r="AY128" s="15" t="s">
        <v>112</v>
      </c>
      <c r="BE128" s="166">
        <f>IF(N128="základní",J128,0)</f>
        <v>0</v>
      </c>
      <c r="BF128" s="166">
        <f>IF(N128="snížená",J128,0)</f>
        <v>15200</v>
      </c>
      <c r="BG128" s="166">
        <f>IF(N128="zákl. přenesená",J128,0)</f>
        <v>0</v>
      </c>
      <c r="BH128" s="166">
        <f>IF(N128="sníž. přenesená",J128,0)</f>
        <v>0</v>
      </c>
      <c r="BI128" s="166">
        <f>IF(N128="nulová",J128,0)</f>
        <v>0</v>
      </c>
      <c r="BJ128" s="15" t="s">
        <v>111</v>
      </c>
      <c r="BK128" s="166">
        <f>ROUND(I128*H128,2)</f>
        <v>15200</v>
      </c>
      <c r="BL128" s="15" t="s">
        <v>117</v>
      </c>
      <c r="BM128" s="165" t="s">
        <v>157</v>
      </c>
    </row>
    <row r="129" s="2" customFormat="1" ht="16.5" customHeight="1">
      <c r="A129" s="28"/>
      <c r="B129" s="154"/>
      <c r="C129" s="155" t="s">
        <v>274</v>
      </c>
      <c r="D129" s="155" t="s">
        <v>113</v>
      </c>
      <c r="E129" s="156" t="s">
        <v>159</v>
      </c>
      <c r="F129" s="157" t="s">
        <v>160</v>
      </c>
      <c r="G129" s="158" t="s">
        <v>116</v>
      </c>
      <c r="H129" s="159">
        <v>2</v>
      </c>
      <c r="I129" s="160">
        <v>12000</v>
      </c>
      <c r="J129" s="160">
        <f>ROUND(I129*H129,2)</f>
        <v>24000</v>
      </c>
      <c r="K129" s="157" t="s">
        <v>1</v>
      </c>
      <c r="L129" s="29"/>
      <c r="M129" s="161" t="s">
        <v>1</v>
      </c>
      <c r="N129" s="162" t="s">
        <v>40</v>
      </c>
      <c r="O129" s="163">
        <v>0</v>
      </c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5" t="s">
        <v>117</v>
      </c>
      <c r="AT129" s="165" t="s">
        <v>113</v>
      </c>
      <c r="AU129" s="165" t="s">
        <v>82</v>
      </c>
      <c r="AY129" s="15" t="s">
        <v>112</v>
      </c>
      <c r="BE129" s="166">
        <f>IF(N129="základní",J129,0)</f>
        <v>0</v>
      </c>
      <c r="BF129" s="166">
        <f>IF(N129="snížená",J129,0)</f>
        <v>24000</v>
      </c>
      <c r="BG129" s="166">
        <f>IF(N129="zákl. přenesená",J129,0)</f>
        <v>0</v>
      </c>
      <c r="BH129" s="166">
        <f>IF(N129="sníž. přenesená",J129,0)</f>
        <v>0</v>
      </c>
      <c r="BI129" s="166">
        <f>IF(N129="nulová",J129,0)</f>
        <v>0</v>
      </c>
      <c r="BJ129" s="15" t="s">
        <v>111</v>
      </c>
      <c r="BK129" s="166">
        <f>ROUND(I129*H129,2)</f>
        <v>24000</v>
      </c>
      <c r="BL129" s="15" t="s">
        <v>117</v>
      </c>
      <c r="BM129" s="165" t="s">
        <v>161</v>
      </c>
    </row>
    <row r="130" s="2" customFormat="1" ht="24.15" customHeight="1">
      <c r="A130" s="28"/>
      <c r="B130" s="154"/>
      <c r="C130" s="155" t="s">
        <v>275</v>
      </c>
      <c r="D130" s="155" t="s">
        <v>113</v>
      </c>
      <c r="E130" s="156" t="s">
        <v>163</v>
      </c>
      <c r="F130" s="157" t="s">
        <v>164</v>
      </c>
      <c r="G130" s="158" t="s">
        <v>116</v>
      </c>
      <c r="H130" s="159">
        <v>2</v>
      </c>
      <c r="I130" s="160">
        <v>6300</v>
      </c>
      <c r="J130" s="160">
        <f>ROUND(I130*H130,2)</f>
        <v>12600</v>
      </c>
      <c r="K130" s="157" t="s">
        <v>1</v>
      </c>
      <c r="L130" s="29"/>
      <c r="M130" s="161" t="s">
        <v>1</v>
      </c>
      <c r="N130" s="162" t="s">
        <v>40</v>
      </c>
      <c r="O130" s="163">
        <v>0</v>
      </c>
      <c r="P130" s="163">
        <f>O130*H130</f>
        <v>0</v>
      </c>
      <c r="Q130" s="163">
        <v>0</v>
      </c>
      <c r="R130" s="163">
        <f>Q130*H130</f>
        <v>0</v>
      </c>
      <c r="S130" s="163">
        <v>0</v>
      </c>
      <c r="T130" s="16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5" t="s">
        <v>117</v>
      </c>
      <c r="AT130" s="165" t="s">
        <v>113</v>
      </c>
      <c r="AU130" s="165" t="s">
        <v>82</v>
      </c>
      <c r="AY130" s="15" t="s">
        <v>112</v>
      </c>
      <c r="BE130" s="166">
        <f>IF(N130="základní",J130,0)</f>
        <v>0</v>
      </c>
      <c r="BF130" s="166">
        <f>IF(N130="snížená",J130,0)</f>
        <v>12600</v>
      </c>
      <c r="BG130" s="166">
        <f>IF(N130="zákl. přenesená",J130,0)</f>
        <v>0</v>
      </c>
      <c r="BH130" s="166">
        <f>IF(N130="sníž. přenesená",J130,0)</f>
        <v>0</v>
      </c>
      <c r="BI130" s="166">
        <f>IF(N130="nulová",J130,0)</f>
        <v>0</v>
      </c>
      <c r="BJ130" s="15" t="s">
        <v>111</v>
      </c>
      <c r="BK130" s="166">
        <f>ROUND(I130*H130,2)</f>
        <v>12600</v>
      </c>
      <c r="BL130" s="15" t="s">
        <v>117</v>
      </c>
      <c r="BM130" s="165" t="s">
        <v>165</v>
      </c>
    </row>
    <row r="131" s="2" customFormat="1" ht="16.5" customHeight="1">
      <c r="A131" s="28"/>
      <c r="B131" s="154"/>
      <c r="C131" s="155" t="s">
        <v>276</v>
      </c>
      <c r="D131" s="155" t="s">
        <v>113</v>
      </c>
      <c r="E131" s="156" t="s">
        <v>167</v>
      </c>
      <c r="F131" s="157" t="s">
        <v>168</v>
      </c>
      <c r="G131" s="158" t="s">
        <v>116</v>
      </c>
      <c r="H131" s="159">
        <v>2</v>
      </c>
      <c r="I131" s="160">
        <v>11600</v>
      </c>
      <c r="J131" s="160">
        <f>ROUND(I131*H131,2)</f>
        <v>23200</v>
      </c>
      <c r="K131" s="157" t="s">
        <v>1</v>
      </c>
      <c r="L131" s="29"/>
      <c r="M131" s="161" t="s">
        <v>1</v>
      </c>
      <c r="N131" s="162" t="s">
        <v>40</v>
      </c>
      <c r="O131" s="163">
        <v>0</v>
      </c>
      <c r="P131" s="163">
        <f>O131*H131</f>
        <v>0</v>
      </c>
      <c r="Q131" s="163">
        <v>0</v>
      </c>
      <c r="R131" s="163">
        <f>Q131*H131</f>
        <v>0</v>
      </c>
      <c r="S131" s="163">
        <v>0</v>
      </c>
      <c r="T131" s="16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5" t="s">
        <v>117</v>
      </c>
      <c r="AT131" s="165" t="s">
        <v>113</v>
      </c>
      <c r="AU131" s="165" t="s">
        <v>82</v>
      </c>
      <c r="AY131" s="15" t="s">
        <v>112</v>
      </c>
      <c r="BE131" s="166">
        <f>IF(N131="základní",J131,0)</f>
        <v>0</v>
      </c>
      <c r="BF131" s="166">
        <f>IF(N131="snížená",J131,0)</f>
        <v>23200</v>
      </c>
      <c r="BG131" s="166">
        <f>IF(N131="zákl. přenesená",J131,0)</f>
        <v>0</v>
      </c>
      <c r="BH131" s="166">
        <f>IF(N131="sníž. přenesená",J131,0)</f>
        <v>0</v>
      </c>
      <c r="BI131" s="166">
        <f>IF(N131="nulová",J131,0)</f>
        <v>0</v>
      </c>
      <c r="BJ131" s="15" t="s">
        <v>111</v>
      </c>
      <c r="BK131" s="166">
        <f>ROUND(I131*H131,2)</f>
        <v>23200</v>
      </c>
      <c r="BL131" s="15" t="s">
        <v>117</v>
      </c>
      <c r="BM131" s="165" t="s">
        <v>169</v>
      </c>
    </row>
    <row r="132" s="2" customFormat="1" ht="16.5" customHeight="1">
      <c r="A132" s="28"/>
      <c r="B132" s="154"/>
      <c r="C132" s="155" t="s">
        <v>277</v>
      </c>
      <c r="D132" s="155" t="s">
        <v>113</v>
      </c>
      <c r="E132" s="156" t="s">
        <v>171</v>
      </c>
      <c r="F132" s="157" t="s">
        <v>172</v>
      </c>
      <c r="G132" s="158" t="s">
        <v>116</v>
      </c>
      <c r="H132" s="159">
        <v>2</v>
      </c>
      <c r="I132" s="160">
        <v>6700</v>
      </c>
      <c r="J132" s="160">
        <f>ROUND(I132*H132,2)</f>
        <v>13400</v>
      </c>
      <c r="K132" s="157" t="s">
        <v>1</v>
      </c>
      <c r="L132" s="29"/>
      <c r="M132" s="161" t="s">
        <v>1</v>
      </c>
      <c r="N132" s="162" t="s">
        <v>40</v>
      </c>
      <c r="O132" s="163">
        <v>0</v>
      </c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5" t="s">
        <v>117</v>
      </c>
      <c r="AT132" s="165" t="s">
        <v>113</v>
      </c>
      <c r="AU132" s="165" t="s">
        <v>82</v>
      </c>
      <c r="AY132" s="15" t="s">
        <v>112</v>
      </c>
      <c r="BE132" s="166">
        <f>IF(N132="základní",J132,0)</f>
        <v>0</v>
      </c>
      <c r="BF132" s="166">
        <f>IF(N132="snížená",J132,0)</f>
        <v>13400</v>
      </c>
      <c r="BG132" s="166">
        <f>IF(N132="zákl. přenesená",J132,0)</f>
        <v>0</v>
      </c>
      <c r="BH132" s="166">
        <f>IF(N132="sníž. přenesená",J132,0)</f>
        <v>0</v>
      </c>
      <c r="BI132" s="166">
        <f>IF(N132="nulová",J132,0)</f>
        <v>0</v>
      </c>
      <c r="BJ132" s="15" t="s">
        <v>111</v>
      </c>
      <c r="BK132" s="166">
        <f>ROUND(I132*H132,2)</f>
        <v>13400</v>
      </c>
      <c r="BL132" s="15" t="s">
        <v>117</v>
      </c>
      <c r="BM132" s="165" t="s">
        <v>173</v>
      </c>
    </row>
    <row r="133" s="2" customFormat="1" ht="16.5" customHeight="1">
      <c r="A133" s="28"/>
      <c r="B133" s="154"/>
      <c r="C133" s="155" t="s">
        <v>278</v>
      </c>
      <c r="D133" s="155" t="s">
        <v>113</v>
      </c>
      <c r="E133" s="156" t="s">
        <v>174</v>
      </c>
      <c r="F133" s="157" t="s">
        <v>175</v>
      </c>
      <c r="G133" s="158" t="s">
        <v>116</v>
      </c>
      <c r="H133" s="159">
        <v>3</v>
      </c>
      <c r="I133" s="160">
        <v>9300</v>
      </c>
      <c r="J133" s="160">
        <f>ROUND(I133*H133,2)</f>
        <v>27900</v>
      </c>
      <c r="K133" s="157" t="s">
        <v>1</v>
      </c>
      <c r="L133" s="29"/>
      <c r="M133" s="161" t="s">
        <v>1</v>
      </c>
      <c r="N133" s="162" t="s">
        <v>40</v>
      </c>
      <c r="O133" s="163">
        <v>0</v>
      </c>
      <c r="P133" s="163">
        <f>O133*H133</f>
        <v>0</v>
      </c>
      <c r="Q133" s="163">
        <v>0</v>
      </c>
      <c r="R133" s="163">
        <f>Q133*H133</f>
        <v>0</v>
      </c>
      <c r="S133" s="163">
        <v>0</v>
      </c>
      <c r="T133" s="16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5" t="s">
        <v>117</v>
      </c>
      <c r="AT133" s="165" t="s">
        <v>113</v>
      </c>
      <c r="AU133" s="165" t="s">
        <v>82</v>
      </c>
      <c r="AY133" s="15" t="s">
        <v>112</v>
      </c>
      <c r="BE133" s="166">
        <f>IF(N133="základní",J133,0)</f>
        <v>0</v>
      </c>
      <c r="BF133" s="166">
        <f>IF(N133="snížená",J133,0)</f>
        <v>27900</v>
      </c>
      <c r="BG133" s="166">
        <f>IF(N133="zákl. přenesená",J133,0)</f>
        <v>0</v>
      </c>
      <c r="BH133" s="166">
        <f>IF(N133="sníž. přenesená",J133,0)</f>
        <v>0</v>
      </c>
      <c r="BI133" s="166">
        <f>IF(N133="nulová",J133,0)</f>
        <v>0</v>
      </c>
      <c r="BJ133" s="15" t="s">
        <v>111</v>
      </c>
      <c r="BK133" s="166">
        <f>ROUND(I133*H133,2)</f>
        <v>27900</v>
      </c>
      <c r="BL133" s="15" t="s">
        <v>117</v>
      </c>
      <c r="BM133" s="165" t="s">
        <v>176</v>
      </c>
    </row>
    <row r="134" s="2" customFormat="1" ht="24.15" customHeight="1">
      <c r="A134" s="28"/>
      <c r="B134" s="154"/>
      <c r="C134" s="155" t="s">
        <v>279</v>
      </c>
      <c r="D134" s="155" t="s">
        <v>113</v>
      </c>
      <c r="E134" s="156" t="s">
        <v>177</v>
      </c>
      <c r="F134" s="157" t="s">
        <v>178</v>
      </c>
      <c r="G134" s="158" t="s">
        <v>116</v>
      </c>
      <c r="H134" s="159">
        <v>1</v>
      </c>
      <c r="I134" s="160">
        <v>13000</v>
      </c>
      <c r="J134" s="160">
        <f>ROUND(I134*H134,2)</f>
        <v>13000</v>
      </c>
      <c r="K134" s="157" t="s">
        <v>1</v>
      </c>
      <c r="L134" s="29"/>
      <c r="M134" s="161" t="s">
        <v>1</v>
      </c>
      <c r="N134" s="162" t="s">
        <v>40</v>
      </c>
      <c r="O134" s="163">
        <v>0</v>
      </c>
      <c r="P134" s="163">
        <f>O134*H134</f>
        <v>0</v>
      </c>
      <c r="Q134" s="163">
        <v>0</v>
      </c>
      <c r="R134" s="163">
        <f>Q134*H134</f>
        <v>0</v>
      </c>
      <c r="S134" s="163">
        <v>0</v>
      </c>
      <c r="T134" s="16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5" t="s">
        <v>117</v>
      </c>
      <c r="AT134" s="165" t="s">
        <v>113</v>
      </c>
      <c r="AU134" s="165" t="s">
        <v>82</v>
      </c>
      <c r="AY134" s="15" t="s">
        <v>112</v>
      </c>
      <c r="BE134" s="166">
        <f>IF(N134="základní",J134,0)</f>
        <v>0</v>
      </c>
      <c r="BF134" s="166">
        <f>IF(N134="snížená",J134,0)</f>
        <v>13000</v>
      </c>
      <c r="BG134" s="166">
        <f>IF(N134="zákl. přenesená",J134,0)</f>
        <v>0</v>
      </c>
      <c r="BH134" s="166">
        <f>IF(N134="sníž. přenesená",J134,0)</f>
        <v>0</v>
      </c>
      <c r="BI134" s="166">
        <f>IF(N134="nulová",J134,0)</f>
        <v>0</v>
      </c>
      <c r="BJ134" s="15" t="s">
        <v>111</v>
      </c>
      <c r="BK134" s="166">
        <f>ROUND(I134*H134,2)</f>
        <v>13000</v>
      </c>
      <c r="BL134" s="15" t="s">
        <v>117</v>
      </c>
      <c r="BM134" s="165" t="s">
        <v>179</v>
      </c>
    </row>
    <row r="135" s="2" customFormat="1" ht="24.15" customHeight="1">
      <c r="A135" s="28"/>
      <c r="B135" s="154"/>
      <c r="C135" s="155" t="s">
        <v>280</v>
      </c>
      <c r="D135" s="155" t="s">
        <v>113</v>
      </c>
      <c r="E135" s="156" t="s">
        <v>181</v>
      </c>
      <c r="F135" s="157" t="s">
        <v>182</v>
      </c>
      <c r="G135" s="158" t="s">
        <v>116</v>
      </c>
      <c r="H135" s="159">
        <v>1</v>
      </c>
      <c r="I135" s="160">
        <v>5700</v>
      </c>
      <c r="J135" s="160">
        <f>ROUND(I135*H135,2)</f>
        <v>5700</v>
      </c>
      <c r="K135" s="157" t="s">
        <v>1</v>
      </c>
      <c r="L135" s="29"/>
      <c r="M135" s="161" t="s">
        <v>1</v>
      </c>
      <c r="N135" s="162" t="s">
        <v>40</v>
      </c>
      <c r="O135" s="163">
        <v>0</v>
      </c>
      <c r="P135" s="163">
        <f>O135*H135</f>
        <v>0</v>
      </c>
      <c r="Q135" s="163">
        <v>0</v>
      </c>
      <c r="R135" s="163">
        <f>Q135*H135</f>
        <v>0</v>
      </c>
      <c r="S135" s="163">
        <v>0</v>
      </c>
      <c r="T135" s="16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5" t="s">
        <v>117</v>
      </c>
      <c r="AT135" s="165" t="s">
        <v>113</v>
      </c>
      <c r="AU135" s="165" t="s">
        <v>82</v>
      </c>
      <c r="AY135" s="15" t="s">
        <v>112</v>
      </c>
      <c r="BE135" s="166">
        <f>IF(N135="základní",J135,0)</f>
        <v>0</v>
      </c>
      <c r="BF135" s="166">
        <f>IF(N135="snížená",J135,0)</f>
        <v>5700</v>
      </c>
      <c r="BG135" s="166">
        <f>IF(N135="zákl. přenesená",J135,0)</f>
        <v>0</v>
      </c>
      <c r="BH135" s="166">
        <f>IF(N135="sníž. přenesená",J135,0)</f>
        <v>0</v>
      </c>
      <c r="BI135" s="166">
        <f>IF(N135="nulová",J135,0)</f>
        <v>0</v>
      </c>
      <c r="BJ135" s="15" t="s">
        <v>111</v>
      </c>
      <c r="BK135" s="166">
        <f>ROUND(I135*H135,2)</f>
        <v>5700</v>
      </c>
      <c r="BL135" s="15" t="s">
        <v>117</v>
      </c>
      <c r="BM135" s="165" t="s">
        <v>183</v>
      </c>
    </row>
    <row r="136" s="2" customFormat="1" ht="24.15" customHeight="1">
      <c r="A136" s="28"/>
      <c r="B136" s="154"/>
      <c r="C136" s="155" t="s">
        <v>281</v>
      </c>
      <c r="D136" s="155" t="s">
        <v>113</v>
      </c>
      <c r="E136" s="156" t="s">
        <v>185</v>
      </c>
      <c r="F136" s="157" t="s">
        <v>186</v>
      </c>
      <c r="G136" s="158" t="s">
        <v>116</v>
      </c>
      <c r="H136" s="159">
        <v>1</v>
      </c>
      <c r="I136" s="160">
        <v>19400</v>
      </c>
      <c r="J136" s="160">
        <f>ROUND(I136*H136,2)</f>
        <v>19400</v>
      </c>
      <c r="K136" s="157" t="s">
        <v>1</v>
      </c>
      <c r="L136" s="29"/>
      <c r="M136" s="161" t="s">
        <v>1</v>
      </c>
      <c r="N136" s="162" t="s">
        <v>40</v>
      </c>
      <c r="O136" s="163">
        <v>0</v>
      </c>
      <c r="P136" s="163">
        <f>O136*H136</f>
        <v>0</v>
      </c>
      <c r="Q136" s="163">
        <v>0</v>
      </c>
      <c r="R136" s="163">
        <f>Q136*H136</f>
        <v>0</v>
      </c>
      <c r="S136" s="163">
        <v>0</v>
      </c>
      <c r="T136" s="16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5" t="s">
        <v>117</v>
      </c>
      <c r="AT136" s="165" t="s">
        <v>113</v>
      </c>
      <c r="AU136" s="165" t="s">
        <v>82</v>
      </c>
      <c r="AY136" s="15" t="s">
        <v>112</v>
      </c>
      <c r="BE136" s="166">
        <f>IF(N136="základní",J136,0)</f>
        <v>0</v>
      </c>
      <c r="BF136" s="166">
        <f>IF(N136="snížená",J136,0)</f>
        <v>19400</v>
      </c>
      <c r="BG136" s="166">
        <f>IF(N136="zákl. přenesená",J136,0)</f>
        <v>0</v>
      </c>
      <c r="BH136" s="166">
        <f>IF(N136="sníž. přenesená",J136,0)</f>
        <v>0</v>
      </c>
      <c r="BI136" s="166">
        <f>IF(N136="nulová",J136,0)</f>
        <v>0</v>
      </c>
      <c r="BJ136" s="15" t="s">
        <v>111</v>
      </c>
      <c r="BK136" s="166">
        <f>ROUND(I136*H136,2)</f>
        <v>19400</v>
      </c>
      <c r="BL136" s="15" t="s">
        <v>117</v>
      </c>
      <c r="BM136" s="165" t="s">
        <v>187</v>
      </c>
    </row>
    <row r="137" s="2" customFormat="1" ht="16.5" customHeight="1">
      <c r="A137" s="28"/>
      <c r="B137" s="154"/>
      <c r="C137" s="155" t="s">
        <v>282</v>
      </c>
      <c r="D137" s="155" t="s">
        <v>113</v>
      </c>
      <c r="E137" s="156" t="s">
        <v>189</v>
      </c>
      <c r="F137" s="157" t="s">
        <v>190</v>
      </c>
      <c r="G137" s="158" t="s">
        <v>116</v>
      </c>
      <c r="H137" s="159">
        <v>0</v>
      </c>
      <c r="I137" s="160">
        <v>17200</v>
      </c>
      <c r="J137" s="160">
        <f>ROUND(I137*H137,2)</f>
        <v>0</v>
      </c>
      <c r="K137" s="157" t="s">
        <v>1</v>
      </c>
      <c r="L137" s="29"/>
      <c r="M137" s="161" t="s">
        <v>1</v>
      </c>
      <c r="N137" s="162" t="s">
        <v>40</v>
      </c>
      <c r="O137" s="163">
        <v>0</v>
      </c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5" t="s">
        <v>117</v>
      </c>
      <c r="AT137" s="165" t="s">
        <v>113</v>
      </c>
      <c r="AU137" s="165" t="s">
        <v>82</v>
      </c>
      <c r="AY137" s="15" t="s">
        <v>112</v>
      </c>
      <c r="BE137" s="166">
        <f>IF(N137="základní",J137,0)</f>
        <v>0</v>
      </c>
      <c r="BF137" s="166">
        <f>IF(N137="snížená",J137,0)</f>
        <v>0</v>
      </c>
      <c r="BG137" s="166">
        <f>IF(N137="zákl. přenesená",J137,0)</f>
        <v>0</v>
      </c>
      <c r="BH137" s="166">
        <f>IF(N137="sníž. přenesená",J137,0)</f>
        <v>0</v>
      </c>
      <c r="BI137" s="166">
        <f>IF(N137="nulová",J137,0)</f>
        <v>0</v>
      </c>
      <c r="BJ137" s="15" t="s">
        <v>111</v>
      </c>
      <c r="BK137" s="166">
        <f>ROUND(I137*H137,2)</f>
        <v>0</v>
      </c>
      <c r="BL137" s="15" t="s">
        <v>117</v>
      </c>
      <c r="BM137" s="165" t="s">
        <v>191</v>
      </c>
    </row>
    <row r="138" s="2" customFormat="1" ht="16.5" customHeight="1">
      <c r="A138" s="28"/>
      <c r="B138" s="154"/>
      <c r="C138" s="155" t="s">
        <v>283</v>
      </c>
      <c r="D138" s="155" t="s">
        <v>113</v>
      </c>
      <c r="E138" s="156" t="s">
        <v>194</v>
      </c>
      <c r="F138" s="157" t="s">
        <v>195</v>
      </c>
      <c r="G138" s="158" t="s">
        <v>116</v>
      </c>
      <c r="H138" s="159">
        <v>3</v>
      </c>
      <c r="I138" s="160">
        <v>2300</v>
      </c>
      <c r="J138" s="160">
        <f>ROUND(I138*H138,2)</f>
        <v>6900</v>
      </c>
      <c r="K138" s="157" t="s">
        <v>1</v>
      </c>
      <c r="L138" s="29"/>
      <c r="M138" s="161" t="s">
        <v>1</v>
      </c>
      <c r="N138" s="162" t="s">
        <v>40</v>
      </c>
      <c r="O138" s="163">
        <v>0</v>
      </c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5" t="s">
        <v>117</v>
      </c>
      <c r="AT138" s="165" t="s">
        <v>113</v>
      </c>
      <c r="AU138" s="165" t="s">
        <v>82</v>
      </c>
      <c r="AY138" s="15" t="s">
        <v>112</v>
      </c>
      <c r="BE138" s="166">
        <f>IF(N138="základní",J138,0)</f>
        <v>0</v>
      </c>
      <c r="BF138" s="166">
        <f>IF(N138="snížená",J138,0)</f>
        <v>6900</v>
      </c>
      <c r="BG138" s="166">
        <f>IF(N138="zákl. přenesená",J138,0)</f>
        <v>0</v>
      </c>
      <c r="BH138" s="166">
        <f>IF(N138="sníž. přenesená",J138,0)</f>
        <v>0</v>
      </c>
      <c r="BI138" s="166">
        <f>IF(N138="nulová",J138,0)</f>
        <v>0</v>
      </c>
      <c r="BJ138" s="15" t="s">
        <v>111</v>
      </c>
      <c r="BK138" s="166">
        <f>ROUND(I138*H138,2)</f>
        <v>6900</v>
      </c>
      <c r="BL138" s="15" t="s">
        <v>117</v>
      </c>
      <c r="BM138" s="165" t="s">
        <v>196</v>
      </c>
    </row>
    <row r="139" s="2" customFormat="1" ht="16.5" customHeight="1">
      <c r="A139" s="28"/>
      <c r="B139" s="154"/>
      <c r="C139" s="155" t="s">
        <v>284</v>
      </c>
      <c r="D139" s="155" t="s">
        <v>113</v>
      </c>
      <c r="E139" s="156" t="s">
        <v>197</v>
      </c>
      <c r="F139" s="157" t="s">
        <v>198</v>
      </c>
      <c r="G139" s="158" t="s">
        <v>116</v>
      </c>
      <c r="H139" s="159">
        <v>3</v>
      </c>
      <c r="I139" s="160">
        <v>2900</v>
      </c>
      <c r="J139" s="160">
        <f>ROUND(I139*H139,2)</f>
        <v>8700</v>
      </c>
      <c r="K139" s="157" t="s">
        <v>1</v>
      </c>
      <c r="L139" s="29"/>
      <c r="M139" s="161" t="s">
        <v>1</v>
      </c>
      <c r="N139" s="162" t="s">
        <v>40</v>
      </c>
      <c r="O139" s="163">
        <v>0</v>
      </c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5" t="s">
        <v>117</v>
      </c>
      <c r="AT139" s="165" t="s">
        <v>113</v>
      </c>
      <c r="AU139" s="165" t="s">
        <v>82</v>
      </c>
      <c r="AY139" s="15" t="s">
        <v>112</v>
      </c>
      <c r="BE139" s="166">
        <f>IF(N139="základní",J139,0)</f>
        <v>0</v>
      </c>
      <c r="BF139" s="166">
        <f>IF(N139="snížená",J139,0)</f>
        <v>8700</v>
      </c>
      <c r="BG139" s="166">
        <f>IF(N139="zákl. přenesená",J139,0)</f>
        <v>0</v>
      </c>
      <c r="BH139" s="166">
        <f>IF(N139="sníž. přenesená",J139,0)</f>
        <v>0</v>
      </c>
      <c r="BI139" s="166">
        <f>IF(N139="nulová",J139,0)</f>
        <v>0</v>
      </c>
      <c r="BJ139" s="15" t="s">
        <v>111</v>
      </c>
      <c r="BK139" s="166">
        <f>ROUND(I139*H139,2)</f>
        <v>8700</v>
      </c>
      <c r="BL139" s="15" t="s">
        <v>117</v>
      </c>
      <c r="BM139" s="165" t="s">
        <v>199</v>
      </c>
    </row>
    <row r="140" s="2" customFormat="1" ht="16.5" customHeight="1">
      <c r="A140" s="28"/>
      <c r="B140" s="154"/>
      <c r="C140" s="155" t="s">
        <v>285</v>
      </c>
      <c r="D140" s="155" t="s">
        <v>113</v>
      </c>
      <c r="E140" s="156" t="s">
        <v>201</v>
      </c>
      <c r="F140" s="157" t="s">
        <v>202</v>
      </c>
      <c r="G140" s="158" t="s">
        <v>116</v>
      </c>
      <c r="H140" s="159">
        <v>1</v>
      </c>
      <c r="I140" s="160">
        <v>6200</v>
      </c>
      <c r="J140" s="160">
        <f>ROUND(I140*H140,2)</f>
        <v>6200</v>
      </c>
      <c r="K140" s="157" t="s">
        <v>1</v>
      </c>
      <c r="L140" s="29"/>
      <c r="M140" s="161" t="s">
        <v>1</v>
      </c>
      <c r="N140" s="162" t="s">
        <v>40</v>
      </c>
      <c r="O140" s="163">
        <v>0</v>
      </c>
      <c r="P140" s="163">
        <f>O140*H140</f>
        <v>0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5" t="s">
        <v>117</v>
      </c>
      <c r="AT140" s="165" t="s">
        <v>113</v>
      </c>
      <c r="AU140" s="165" t="s">
        <v>82</v>
      </c>
      <c r="AY140" s="15" t="s">
        <v>112</v>
      </c>
      <c r="BE140" s="166">
        <f>IF(N140="základní",J140,0)</f>
        <v>0</v>
      </c>
      <c r="BF140" s="166">
        <f>IF(N140="snížená",J140,0)</f>
        <v>6200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5" t="s">
        <v>111</v>
      </c>
      <c r="BK140" s="166">
        <f>ROUND(I140*H140,2)</f>
        <v>6200</v>
      </c>
      <c r="BL140" s="15" t="s">
        <v>117</v>
      </c>
      <c r="BM140" s="165" t="s">
        <v>203</v>
      </c>
    </row>
    <row r="141" s="2" customFormat="1" ht="16.5" customHeight="1">
      <c r="A141" s="28"/>
      <c r="B141" s="154"/>
      <c r="C141" s="155" t="s">
        <v>286</v>
      </c>
      <c r="D141" s="155" t="s">
        <v>113</v>
      </c>
      <c r="E141" s="156" t="s">
        <v>205</v>
      </c>
      <c r="F141" s="157" t="s">
        <v>206</v>
      </c>
      <c r="G141" s="158" t="s">
        <v>116</v>
      </c>
      <c r="H141" s="159">
        <v>0</v>
      </c>
      <c r="I141" s="160">
        <v>4800</v>
      </c>
      <c r="J141" s="160">
        <f>ROUND(I141*H141,2)</f>
        <v>0</v>
      </c>
      <c r="K141" s="157" t="s">
        <v>1</v>
      </c>
      <c r="L141" s="29"/>
      <c r="M141" s="161" t="s">
        <v>1</v>
      </c>
      <c r="N141" s="162" t="s">
        <v>40</v>
      </c>
      <c r="O141" s="163">
        <v>0</v>
      </c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5" t="s">
        <v>117</v>
      </c>
      <c r="AT141" s="165" t="s">
        <v>113</v>
      </c>
      <c r="AU141" s="165" t="s">
        <v>82</v>
      </c>
      <c r="AY141" s="15" t="s">
        <v>112</v>
      </c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5" t="s">
        <v>111</v>
      </c>
      <c r="BK141" s="166">
        <f>ROUND(I141*H141,2)</f>
        <v>0</v>
      </c>
      <c r="BL141" s="15" t="s">
        <v>117</v>
      </c>
      <c r="BM141" s="165" t="s">
        <v>207</v>
      </c>
    </row>
    <row r="142" s="2" customFormat="1" ht="16.5" customHeight="1">
      <c r="A142" s="28"/>
      <c r="B142" s="154"/>
      <c r="C142" s="155" t="s">
        <v>287</v>
      </c>
      <c r="D142" s="155" t="s">
        <v>113</v>
      </c>
      <c r="E142" s="156" t="s">
        <v>210</v>
      </c>
      <c r="F142" s="157" t="s">
        <v>211</v>
      </c>
      <c r="G142" s="158" t="s">
        <v>116</v>
      </c>
      <c r="H142" s="159">
        <v>0</v>
      </c>
      <c r="I142" s="160">
        <v>34600</v>
      </c>
      <c r="J142" s="160">
        <f>ROUND(I142*H142,2)</f>
        <v>0</v>
      </c>
      <c r="K142" s="157" t="s">
        <v>1</v>
      </c>
      <c r="L142" s="29"/>
      <c r="M142" s="161" t="s">
        <v>1</v>
      </c>
      <c r="N142" s="162" t="s">
        <v>40</v>
      </c>
      <c r="O142" s="163">
        <v>0</v>
      </c>
      <c r="P142" s="163">
        <f>O142*H142</f>
        <v>0</v>
      </c>
      <c r="Q142" s="163">
        <v>0</v>
      </c>
      <c r="R142" s="163">
        <f>Q142*H142</f>
        <v>0</v>
      </c>
      <c r="S142" s="163">
        <v>0</v>
      </c>
      <c r="T142" s="16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5" t="s">
        <v>117</v>
      </c>
      <c r="AT142" s="165" t="s">
        <v>113</v>
      </c>
      <c r="AU142" s="165" t="s">
        <v>82</v>
      </c>
      <c r="AY142" s="15" t="s">
        <v>112</v>
      </c>
      <c r="BE142" s="166">
        <f>IF(N142="základní",J142,0)</f>
        <v>0</v>
      </c>
      <c r="BF142" s="166">
        <f>IF(N142="snížená",J142,0)</f>
        <v>0</v>
      </c>
      <c r="BG142" s="166">
        <f>IF(N142="zákl. přenesená",J142,0)</f>
        <v>0</v>
      </c>
      <c r="BH142" s="166">
        <f>IF(N142="sníž. přenesená",J142,0)</f>
        <v>0</v>
      </c>
      <c r="BI142" s="166">
        <f>IF(N142="nulová",J142,0)</f>
        <v>0</v>
      </c>
      <c r="BJ142" s="15" t="s">
        <v>111</v>
      </c>
      <c r="BK142" s="166">
        <f>ROUND(I142*H142,2)</f>
        <v>0</v>
      </c>
      <c r="BL142" s="15" t="s">
        <v>117</v>
      </c>
      <c r="BM142" s="165" t="s">
        <v>212</v>
      </c>
    </row>
    <row r="143" s="2" customFormat="1" ht="16.5" customHeight="1">
      <c r="A143" s="28"/>
      <c r="B143" s="154"/>
      <c r="C143" s="155" t="s">
        <v>288</v>
      </c>
      <c r="D143" s="155" t="s">
        <v>113</v>
      </c>
      <c r="E143" s="156" t="s">
        <v>215</v>
      </c>
      <c r="F143" s="157" t="s">
        <v>216</v>
      </c>
      <c r="G143" s="158" t="s">
        <v>116</v>
      </c>
      <c r="H143" s="159">
        <v>0</v>
      </c>
      <c r="I143" s="160">
        <v>16300</v>
      </c>
      <c r="J143" s="160">
        <f>ROUND(I143*H143,2)</f>
        <v>0</v>
      </c>
      <c r="K143" s="157" t="s">
        <v>1</v>
      </c>
      <c r="L143" s="29"/>
      <c r="M143" s="161" t="s">
        <v>1</v>
      </c>
      <c r="N143" s="162" t="s">
        <v>40</v>
      </c>
      <c r="O143" s="163">
        <v>0</v>
      </c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5" t="s">
        <v>117</v>
      </c>
      <c r="AT143" s="165" t="s">
        <v>113</v>
      </c>
      <c r="AU143" s="165" t="s">
        <v>82</v>
      </c>
      <c r="AY143" s="15" t="s">
        <v>112</v>
      </c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5" t="s">
        <v>111</v>
      </c>
      <c r="BK143" s="166">
        <f>ROUND(I143*H143,2)</f>
        <v>0</v>
      </c>
      <c r="BL143" s="15" t="s">
        <v>117</v>
      </c>
      <c r="BM143" s="165" t="s">
        <v>217</v>
      </c>
    </row>
    <row r="144" s="2" customFormat="1" ht="16.5" customHeight="1">
      <c r="A144" s="28"/>
      <c r="B144" s="154"/>
      <c r="C144" s="155" t="s">
        <v>289</v>
      </c>
      <c r="D144" s="155" t="s">
        <v>113</v>
      </c>
      <c r="E144" s="156" t="s">
        <v>220</v>
      </c>
      <c r="F144" s="157" t="s">
        <v>221</v>
      </c>
      <c r="G144" s="158" t="s">
        <v>116</v>
      </c>
      <c r="H144" s="159">
        <v>0</v>
      </c>
      <c r="I144" s="160">
        <v>12000</v>
      </c>
      <c r="J144" s="160">
        <f>ROUND(I144*H144,2)</f>
        <v>0</v>
      </c>
      <c r="K144" s="157" t="s">
        <v>1</v>
      </c>
      <c r="L144" s="29"/>
      <c r="M144" s="161" t="s">
        <v>1</v>
      </c>
      <c r="N144" s="162" t="s">
        <v>40</v>
      </c>
      <c r="O144" s="163">
        <v>0</v>
      </c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5" t="s">
        <v>117</v>
      </c>
      <c r="AT144" s="165" t="s">
        <v>113</v>
      </c>
      <c r="AU144" s="165" t="s">
        <v>82</v>
      </c>
      <c r="AY144" s="15" t="s">
        <v>112</v>
      </c>
      <c r="BE144" s="166">
        <f>IF(N144="základní",J144,0)</f>
        <v>0</v>
      </c>
      <c r="BF144" s="166">
        <f>IF(N144="snížená",J144,0)</f>
        <v>0</v>
      </c>
      <c r="BG144" s="166">
        <f>IF(N144="zákl. přenesená",J144,0)</f>
        <v>0</v>
      </c>
      <c r="BH144" s="166">
        <f>IF(N144="sníž. přenesená",J144,0)</f>
        <v>0</v>
      </c>
      <c r="BI144" s="166">
        <f>IF(N144="nulová",J144,0)</f>
        <v>0</v>
      </c>
      <c r="BJ144" s="15" t="s">
        <v>111</v>
      </c>
      <c r="BK144" s="166">
        <f>ROUND(I144*H144,2)</f>
        <v>0</v>
      </c>
      <c r="BL144" s="15" t="s">
        <v>117</v>
      </c>
      <c r="BM144" s="165" t="s">
        <v>222</v>
      </c>
    </row>
    <row r="145" s="2" customFormat="1" ht="16.5" customHeight="1">
      <c r="A145" s="28"/>
      <c r="B145" s="154"/>
      <c r="C145" s="155" t="s">
        <v>290</v>
      </c>
      <c r="D145" s="155" t="s">
        <v>113</v>
      </c>
      <c r="E145" s="156" t="s">
        <v>225</v>
      </c>
      <c r="F145" s="157" t="s">
        <v>226</v>
      </c>
      <c r="G145" s="158" t="s">
        <v>116</v>
      </c>
      <c r="H145" s="159">
        <v>0</v>
      </c>
      <c r="I145" s="160">
        <v>10600</v>
      </c>
      <c r="J145" s="160">
        <f>ROUND(I145*H145,2)</f>
        <v>0</v>
      </c>
      <c r="K145" s="157" t="s">
        <v>1</v>
      </c>
      <c r="L145" s="29"/>
      <c r="M145" s="161" t="s">
        <v>1</v>
      </c>
      <c r="N145" s="162" t="s">
        <v>40</v>
      </c>
      <c r="O145" s="163">
        <v>0</v>
      </c>
      <c r="P145" s="163">
        <f>O145*H145</f>
        <v>0</v>
      </c>
      <c r="Q145" s="163">
        <v>0</v>
      </c>
      <c r="R145" s="163">
        <f>Q145*H145</f>
        <v>0</v>
      </c>
      <c r="S145" s="163">
        <v>0</v>
      </c>
      <c r="T145" s="16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5" t="s">
        <v>117</v>
      </c>
      <c r="AT145" s="165" t="s">
        <v>113</v>
      </c>
      <c r="AU145" s="165" t="s">
        <v>82</v>
      </c>
      <c r="AY145" s="15" t="s">
        <v>112</v>
      </c>
      <c r="BE145" s="166">
        <f>IF(N145="základní",J145,0)</f>
        <v>0</v>
      </c>
      <c r="BF145" s="166">
        <f>IF(N145="snížená",J145,0)</f>
        <v>0</v>
      </c>
      <c r="BG145" s="166">
        <f>IF(N145="zákl. přenesená",J145,0)</f>
        <v>0</v>
      </c>
      <c r="BH145" s="166">
        <f>IF(N145="sníž. přenesená",J145,0)</f>
        <v>0</v>
      </c>
      <c r="BI145" s="166">
        <f>IF(N145="nulová",J145,0)</f>
        <v>0</v>
      </c>
      <c r="BJ145" s="15" t="s">
        <v>111</v>
      </c>
      <c r="BK145" s="166">
        <f>ROUND(I145*H145,2)</f>
        <v>0</v>
      </c>
      <c r="BL145" s="15" t="s">
        <v>117</v>
      </c>
      <c r="BM145" s="165" t="s">
        <v>227</v>
      </c>
    </row>
    <row r="146" s="2" customFormat="1" ht="16.5" customHeight="1">
      <c r="A146" s="28"/>
      <c r="B146" s="154"/>
      <c r="C146" s="155" t="s">
        <v>291</v>
      </c>
      <c r="D146" s="155" t="s">
        <v>113</v>
      </c>
      <c r="E146" s="156" t="s">
        <v>230</v>
      </c>
      <c r="F146" s="157" t="s">
        <v>231</v>
      </c>
      <c r="G146" s="158" t="s">
        <v>116</v>
      </c>
      <c r="H146" s="159">
        <v>0</v>
      </c>
      <c r="I146" s="160">
        <v>7400</v>
      </c>
      <c r="J146" s="160">
        <f>ROUND(I146*H146,2)</f>
        <v>0</v>
      </c>
      <c r="K146" s="157" t="s">
        <v>1</v>
      </c>
      <c r="L146" s="29"/>
      <c r="M146" s="161" t="s">
        <v>1</v>
      </c>
      <c r="N146" s="162" t="s">
        <v>40</v>
      </c>
      <c r="O146" s="163">
        <v>0</v>
      </c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5" t="s">
        <v>117</v>
      </c>
      <c r="AT146" s="165" t="s">
        <v>113</v>
      </c>
      <c r="AU146" s="165" t="s">
        <v>82</v>
      </c>
      <c r="AY146" s="15" t="s">
        <v>112</v>
      </c>
      <c r="BE146" s="166">
        <f>IF(N146="základní",J146,0)</f>
        <v>0</v>
      </c>
      <c r="BF146" s="166">
        <f>IF(N146="snížená",J146,0)</f>
        <v>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5" t="s">
        <v>111</v>
      </c>
      <c r="BK146" s="166">
        <f>ROUND(I146*H146,2)</f>
        <v>0</v>
      </c>
      <c r="BL146" s="15" t="s">
        <v>117</v>
      </c>
      <c r="BM146" s="165" t="s">
        <v>232</v>
      </c>
    </row>
    <row r="147" s="2" customFormat="1" ht="16.5" customHeight="1">
      <c r="A147" s="28"/>
      <c r="B147" s="154"/>
      <c r="C147" s="155" t="s">
        <v>292</v>
      </c>
      <c r="D147" s="155" t="s">
        <v>113</v>
      </c>
      <c r="E147" s="156" t="s">
        <v>235</v>
      </c>
      <c r="F147" s="157" t="s">
        <v>236</v>
      </c>
      <c r="G147" s="158" t="s">
        <v>116</v>
      </c>
      <c r="H147" s="159">
        <v>7</v>
      </c>
      <c r="I147" s="160">
        <v>4600</v>
      </c>
      <c r="J147" s="160">
        <f>ROUND(I147*H147,2)</f>
        <v>32200</v>
      </c>
      <c r="K147" s="157" t="s">
        <v>1</v>
      </c>
      <c r="L147" s="29"/>
      <c r="M147" s="161" t="s">
        <v>1</v>
      </c>
      <c r="N147" s="162" t="s">
        <v>40</v>
      </c>
      <c r="O147" s="163">
        <v>0</v>
      </c>
      <c r="P147" s="163">
        <f>O147*H147</f>
        <v>0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5" t="s">
        <v>117</v>
      </c>
      <c r="AT147" s="165" t="s">
        <v>113</v>
      </c>
      <c r="AU147" s="165" t="s">
        <v>82</v>
      </c>
      <c r="AY147" s="15" t="s">
        <v>112</v>
      </c>
      <c r="BE147" s="166">
        <f>IF(N147="základní",J147,0)</f>
        <v>0</v>
      </c>
      <c r="BF147" s="166">
        <f>IF(N147="snížená",J147,0)</f>
        <v>32200</v>
      </c>
      <c r="BG147" s="166">
        <f>IF(N147="zákl. přenesená",J147,0)</f>
        <v>0</v>
      </c>
      <c r="BH147" s="166">
        <f>IF(N147="sníž. přenesená",J147,0)</f>
        <v>0</v>
      </c>
      <c r="BI147" s="166">
        <f>IF(N147="nulová",J147,0)</f>
        <v>0</v>
      </c>
      <c r="BJ147" s="15" t="s">
        <v>111</v>
      </c>
      <c r="BK147" s="166">
        <f>ROUND(I147*H147,2)</f>
        <v>32200</v>
      </c>
      <c r="BL147" s="15" t="s">
        <v>117</v>
      </c>
      <c r="BM147" s="165" t="s">
        <v>237</v>
      </c>
    </row>
    <row r="148" s="2" customFormat="1" ht="16.5" customHeight="1">
      <c r="A148" s="28"/>
      <c r="B148" s="154"/>
      <c r="C148" s="155" t="s">
        <v>293</v>
      </c>
      <c r="D148" s="155" t="s">
        <v>113</v>
      </c>
      <c r="E148" s="156" t="s">
        <v>240</v>
      </c>
      <c r="F148" s="157" t="s">
        <v>241</v>
      </c>
      <c r="G148" s="158" t="s">
        <v>116</v>
      </c>
      <c r="H148" s="159">
        <v>3</v>
      </c>
      <c r="I148" s="160">
        <v>8700</v>
      </c>
      <c r="J148" s="160">
        <f>ROUND(I148*H148,2)</f>
        <v>26100</v>
      </c>
      <c r="K148" s="157" t="s">
        <v>1</v>
      </c>
      <c r="L148" s="29"/>
      <c r="M148" s="161" t="s">
        <v>1</v>
      </c>
      <c r="N148" s="162" t="s">
        <v>40</v>
      </c>
      <c r="O148" s="163">
        <v>0</v>
      </c>
      <c r="P148" s="163">
        <f>O148*H148</f>
        <v>0</v>
      </c>
      <c r="Q148" s="163">
        <v>0</v>
      </c>
      <c r="R148" s="163">
        <f>Q148*H148</f>
        <v>0</v>
      </c>
      <c r="S148" s="163">
        <v>0</v>
      </c>
      <c r="T148" s="16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5" t="s">
        <v>117</v>
      </c>
      <c r="AT148" s="165" t="s">
        <v>113</v>
      </c>
      <c r="AU148" s="165" t="s">
        <v>82</v>
      </c>
      <c r="AY148" s="15" t="s">
        <v>112</v>
      </c>
      <c r="BE148" s="166">
        <f>IF(N148="základní",J148,0)</f>
        <v>0</v>
      </c>
      <c r="BF148" s="166">
        <f>IF(N148="snížená",J148,0)</f>
        <v>26100</v>
      </c>
      <c r="BG148" s="166">
        <f>IF(N148="zákl. přenesená",J148,0)</f>
        <v>0</v>
      </c>
      <c r="BH148" s="166">
        <f>IF(N148="sníž. přenesená",J148,0)</f>
        <v>0</v>
      </c>
      <c r="BI148" s="166">
        <f>IF(N148="nulová",J148,0)</f>
        <v>0</v>
      </c>
      <c r="BJ148" s="15" t="s">
        <v>111</v>
      </c>
      <c r="BK148" s="166">
        <f>ROUND(I148*H148,2)</f>
        <v>26100</v>
      </c>
      <c r="BL148" s="15" t="s">
        <v>117</v>
      </c>
      <c r="BM148" s="165" t="s">
        <v>242</v>
      </c>
    </row>
    <row r="149" s="2" customFormat="1" ht="16.5" customHeight="1">
      <c r="A149" s="28"/>
      <c r="B149" s="154"/>
      <c r="C149" s="155" t="s">
        <v>294</v>
      </c>
      <c r="D149" s="155" t="s">
        <v>113</v>
      </c>
      <c r="E149" s="156" t="s">
        <v>244</v>
      </c>
      <c r="F149" s="157" t="s">
        <v>245</v>
      </c>
      <c r="G149" s="158" t="s">
        <v>116</v>
      </c>
      <c r="H149" s="159">
        <v>7</v>
      </c>
      <c r="I149" s="160">
        <v>5100</v>
      </c>
      <c r="J149" s="160">
        <f>ROUND(I149*H149,2)</f>
        <v>35700</v>
      </c>
      <c r="K149" s="157" t="s">
        <v>1</v>
      </c>
      <c r="L149" s="29"/>
      <c r="M149" s="161" t="s">
        <v>1</v>
      </c>
      <c r="N149" s="162" t="s">
        <v>40</v>
      </c>
      <c r="O149" s="163">
        <v>0</v>
      </c>
      <c r="P149" s="163">
        <f>O149*H149</f>
        <v>0</v>
      </c>
      <c r="Q149" s="163">
        <v>0</v>
      </c>
      <c r="R149" s="163">
        <f>Q149*H149</f>
        <v>0</v>
      </c>
      <c r="S149" s="163">
        <v>0</v>
      </c>
      <c r="T149" s="16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5" t="s">
        <v>117</v>
      </c>
      <c r="AT149" s="165" t="s">
        <v>113</v>
      </c>
      <c r="AU149" s="165" t="s">
        <v>82</v>
      </c>
      <c r="AY149" s="15" t="s">
        <v>112</v>
      </c>
      <c r="BE149" s="166">
        <f>IF(N149="základní",J149,0)</f>
        <v>0</v>
      </c>
      <c r="BF149" s="166">
        <f>IF(N149="snížená",J149,0)</f>
        <v>35700</v>
      </c>
      <c r="BG149" s="166">
        <f>IF(N149="zákl. přenesená",J149,0)</f>
        <v>0</v>
      </c>
      <c r="BH149" s="166">
        <f>IF(N149="sníž. přenesená",J149,0)</f>
        <v>0</v>
      </c>
      <c r="BI149" s="166">
        <f>IF(N149="nulová",J149,0)</f>
        <v>0</v>
      </c>
      <c r="BJ149" s="15" t="s">
        <v>111</v>
      </c>
      <c r="BK149" s="166">
        <f>ROUND(I149*H149,2)</f>
        <v>35700</v>
      </c>
      <c r="BL149" s="15" t="s">
        <v>117</v>
      </c>
      <c r="BM149" s="165" t="s">
        <v>246</v>
      </c>
    </row>
    <row r="150" s="2" customFormat="1" ht="16.5" customHeight="1">
      <c r="A150" s="28"/>
      <c r="B150" s="154"/>
      <c r="C150" s="155" t="s">
        <v>295</v>
      </c>
      <c r="D150" s="155" t="s">
        <v>113</v>
      </c>
      <c r="E150" s="156" t="s">
        <v>248</v>
      </c>
      <c r="F150" s="157" t="s">
        <v>249</v>
      </c>
      <c r="G150" s="158" t="s">
        <v>116</v>
      </c>
      <c r="H150" s="159">
        <v>3</v>
      </c>
      <c r="I150" s="160">
        <v>7800</v>
      </c>
      <c r="J150" s="160">
        <f>ROUND(I150*H150,2)</f>
        <v>23400</v>
      </c>
      <c r="K150" s="157" t="s">
        <v>1</v>
      </c>
      <c r="L150" s="29"/>
      <c r="M150" s="161" t="s">
        <v>1</v>
      </c>
      <c r="N150" s="162" t="s">
        <v>40</v>
      </c>
      <c r="O150" s="163">
        <v>0</v>
      </c>
      <c r="P150" s="163">
        <f>O150*H150</f>
        <v>0</v>
      </c>
      <c r="Q150" s="163">
        <v>0</v>
      </c>
      <c r="R150" s="163">
        <f>Q150*H150</f>
        <v>0</v>
      </c>
      <c r="S150" s="163">
        <v>0</v>
      </c>
      <c r="T150" s="16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5" t="s">
        <v>117</v>
      </c>
      <c r="AT150" s="165" t="s">
        <v>113</v>
      </c>
      <c r="AU150" s="165" t="s">
        <v>82</v>
      </c>
      <c r="AY150" s="15" t="s">
        <v>112</v>
      </c>
      <c r="BE150" s="166">
        <f>IF(N150="základní",J150,0)</f>
        <v>0</v>
      </c>
      <c r="BF150" s="166">
        <f>IF(N150="snížená",J150,0)</f>
        <v>23400</v>
      </c>
      <c r="BG150" s="166">
        <f>IF(N150="zákl. přenesená",J150,0)</f>
        <v>0</v>
      </c>
      <c r="BH150" s="166">
        <f>IF(N150="sníž. přenesená",J150,0)</f>
        <v>0</v>
      </c>
      <c r="BI150" s="166">
        <f>IF(N150="nulová",J150,0)</f>
        <v>0</v>
      </c>
      <c r="BJ150" s="15" t="s">
        <v>111</v>
      </c>
      <c r="BK150" s="166">
        <f>ROUND(I150*H150,2)</f>
        <v>23400</v>
      </c>
      <c r="BL150" s="15" t="s">
        <v>117</v>
      </c>
      <c r="BM150" s="165" t="s">
        <v>250</v>
      </c>
    </row>
    <row r="151" s="2" customFormat="1" ht="16.5" customHeight="1">
      <c r="A151" s="28"/>
      <c r="B151" s="154"/>
      <c r="C151" s="155" t="s">
        <v>296</v>
      </c>
      <c r="D151" s="155" t="s">
        <v>113</v>
      </c>
      <c r="E151" s="156" t="s">
        <v>252</v>
      </c>
      <c r="F151" s="157" t="s">
        <v>253</v>
      </c>
      <c r="G151" s="158" t="s">
        <v>116</v>
      </c>
      <c r="H151" s="159">
        <v>2</v>
      </c>
      <c r="I151" s="160">
        <v>8400</v>
      </c>
      <c r="J151" s="160">
        <f>ROUND(I151*H151,2)</f>
        <v>16800</v>
      </c>
      <c r="K151" s="157" t="s">
        <v>1</v>
      </c>
      <c r="L151" s="29"/>
      <c r="M151" s="161" t="s">
        <v>1</v>
      </c>
      <c r="N151" s="162" t="s">
        <v>40</v>
      </c>
      <c r="O151" s="163">
        <v>0</v>
      </c>
      <c r="P151" s="163">
        <f>O151*H151</f>
        <v>0</v>
      </c>
      <c r="Q151" s="163">
        <v>0</v>
      </c>
      <c r="R151" s="163">
        <f>Q151*H151</f>
        <v>0</v>
      </c>
      <c r="S151" s="163">
        <v>0</v>
      </c>
      <c r="T151" s="16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5" t="s">
        <v>117</v>
      </c>
      <c r="AT151" s="165" t="s">
        <v>113</v>
      </c>
      <c r="AU151" s="165" t="s">
        <v>82</v>
      </c>
      <c r="AY151" s="15" t="s">
        <v>112</v>
      </c>
      <c r="BE151" s="166">
        <f>IF(N151="základní",J151,0)</f>
        <v>0</v>
      </c>
      <c r="BF151" s="166">
        <f>IF(N151="snížená",J151,0)</f>
        <v>16800</v>
      </c>
      <c r="BG151" s="166">
        <f>IF(N151="zákl. přenesená",J151,0)</f>
        <v>0</v>
      </c>
      <c r="BH151" s="166">
        <f>IF(N151="sníž. přenesená",J151,0)</f>
        <v>0</v>
      </c>
      <c r="BI151" s="166">
        <f>IF(N151="nulová",J151,0)</f>
        <v>0</v>
      </c>
      <c r="BJ151" s="15" t="s">
        <v>111</v>
      </c>
      <c r="BK151" s="166">
        <f>ROUND(I151*H151,2)</f>
        <v>16800</v>
      </c>
      <c r="BL151" s="15" t="s">
        <v>117</v>
      </c>
      <c r="BM151" s="165" t="s">
        <v>254</v>
      </c>
    </row>
    <row r="152" s="2" customFormat="1" ht="16.5" customHeight="1">
      <c r="A152" s="28"/>
      <c r="B152" s="154"/>
      <c r="C152" s="155" t="s">
        <v>297</v>
      </c>
      <c r="D152" s="155" t="s">
        <v>113</v>
      </c>
      <c r="E152" s="156" t="s">
        <v>256</v>
      </c>
      <c r="F152" s="157" t="s">
        <v>257</v>
      </c>
      <c r="G152" s="158" t="s">
        <v>116</v>
      </c>
      <c r="H152" s="159">
        <v>1</v>
      </c>
      <c r="I152" s="160">
        <v>5900</v>
      </c>
      <c r="J152" s="160">
        <f>ROUND(I152*H152,2)</f>
        <v>5900</v>
      </c>
      <c r="K152" s="157" t="s">
        <v>1</v>
      </c>
      <c r="L152" s="29"/>
      <c r="M152" s="161" t="s">
        <v>1</v>
      </c>
      <c r="N152" s="162" t="s">
        <v>40</v>
      </c>
      <c r="O152" s="163">
        <v>0</v>
      </c>
      <c r="P152" s="163">
        <f>O152*H152</f>
        <v>0</v>
      </c>
      <c r="Q152" s="163">
        <v>0</v>
      </c>
      <c r="R152" s="163">
        <f>Q152*H152</f>
        <v>0</v>
      </c>
      <c r="S152" s="163">
        <v>0</v>
      </c>
      <c r="T152" s="16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5" t="s">
        <v>117</v>
      </c>
      <c r="AT152" s="165" t="s">
        <v>113</v>
      </c>
      <c r="AU152" s="165" t="s">
        <v>82</v>
      </c>
      <c r="AY152" s="15" t="s">
        <v>112</v>
      </c>
      <c r="BE152" s="166">
        <f>IF(N152="základní",J152,0)</f>
        <v>0</v>
      </c>
      <c r="BF152" s="166">
        <f>IF(N152="snížená",J152,0)</f>
        <v>5900</v>
      </c>
      <c r="BG152" s="166">
        <f>IF(N152="zákl. přenesená",J152,0)</f>
        <v>0</v>
      </c>
      <c r="BH152" s="166">
        <f>IF(N152="sníž. přenesená",J152,0)</f>
        <v>0</v>
      </c>
      <c r="BI152" s="166">
        <f>IF(N152="nulová",J152,0)</f>
        <v>0</v>
      </c>
      <c r="BJ152" s="15" t="s">
        <v>111</v>
      </c>
      <c r="BK152" s="166">
        <f>ROUND(I152*H152,2)</f>
        <v>5900</v>
      </c>
      <c r="BL152" s="15" t="s">
        <v>117</v>
      </c>
      <c r="BM152" s="165" t="s">
        <v>258</v>
      </c>
    </row>
    <row r="153" s="2" customFormat="1" ht="16.5" customHeight="1">
      <c r="A153" s="28"/>
      <c r="B153" s="154"/>
      <c r="C153" s="155" t="s">
        <v>298</v>
      </c>
      <c r="D153" s="155" t="s">
        <v>113</v>
      </c>
      <c r="E153" s="156" t="s">
        <v>260</v>
      </c>
      <c r="F153" s="157" t="s">
        <v>261</v>
      </c>
      <c r="G153" s="158" t="s">
        <v>116</v>
      </c>
      <c r="H153" s="159">
        <v>2</v>
      </c>
      <c r="I153" s="160">
        <v>11200</v>
      </c>
      <c r="J153" s="160">
        <f>ROUND(I153*H153,2)</f>
        <v>22400</v>
      </c>
      <c r="K153" s="157" t="s">
        <v>1</v>
      </c>
      <c r="L153" s="29"/>
      <c r="M153" s="175" t="s">
        <v>1</v>
      </c>
      <c r="N153" s="176" t="s">
        <v>40</v>
      </c>
      <c r="O153" s="177">
        <v>0</v>
      </c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5" t="s">
        <v>117</v>
      </c>
      <c r="AT153" s="165" t="s">
        <v>113</v>
      </c>
      <c r="AU153" s="165" t="s">
        <v>82</v>
      </c>
      <c r="AY153" s="15" t="s">
        <v>112</v>
      </c>
      <c r="BE153" s="166">
        <f>IF(N153="základní",J153,0)</f>
        <v>0</v>
      </c>
      <c r="BF153" s="166">
        <f>IF(N153="snížená",J153,0)</f>
        <v>22400</v>
      </c>
      <c r="BG153" s="166">
        <f>IF(N153="zákl. přenesená",J153,0)</f>
        <v>0</v>
      </c>
      <c r="BH153" s="166">
        <f>IF(N153="sníž. přenesená",J153,0)</f>
        <v>0</v>
      </c>
      <c r="BI153" s="166">
        <f>IF(N153="nulová",J153,0)</f>
        <v>0</v>
      </c>
      <c r="BJ153" s="15" t="s">
        <v>111</v>
      </c>
      <c r="BK153" s="166">
        <f>ROUND(I153*H153,2)</f>
        <v>22400</v>
      </c>
      <c r="BL153" s="15" t="s">
        <v>117</v>
      </c>
      <c r="BM153" s="165" t="s">
        <v>262</v>
      </c>
    </row>
    <row r="154" s="2" customFormat="1" ht="6.96" customHeight="1">
      <c r="A154" s="28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29"/>
      <c r="M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</sheetData>
  <autoFilter ref="C116:K153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2022-11-15T10:14:22Z</dcterms:created>
  <dcterms:modified xsi:type="dcterms:W3CDTF">2022-11-15T10:14:24Z</dcterms:modified>
</cp:coreProperties>
</file>